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uzinovskiy\Documents\"/>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62913"/>
</workbook>
</file>

<file path=xl/calcChain.xml><?xml version="1.0" encoding="utf-8"?>
<calcChain xmlns="http://schemas.openxmlformats.org/spreadsheetml/2006/main">
  <c r="N224" i="3" l="1"/>
  <c r="N267" i="3"/>
  <c r="M251" i="3"/>
  <c r="N208" i="3" l="1"/>
  <c r="N210" i="3"/>
  <c r="N211" i="3"/>
  <c r="N149" i="3"/>
  <c r="N151" i="3"/>
  <c r="N152" i="3"/>
  <c r="N129" i="3"/>
  <c r="N103" i="3"/>
  <c r="G104" i="3" l="1"/>
  <c r="M145" i="3" l="1"/>
  <c r="N148" i="3"/>
  <c r="O148" i="3"/>
  <c r="N215" i="3" l="1"/>
  <c r="N199" i="3"/>
  <c r="N156" i="3"/>
  <c r="N123" i="3"/>
  <c r="N86" i="3"/>
  <c r="N64" i="3"/>
  <c r="N54" i="3" l="1"/>
  <c r="N55" i="3"/>
  <c r="N221" i="3" l="1"/>
  <c r="N222" i="3"/>
  <c r="N255" i="3"/>
  <c r="N263" i="3"/>
  <c r="N306" i="3"/>
  <c r="N297" i="3" l="1"/>
  <c r="N228" i="3"/>
  <c r="N229" i="3"/>
  <c r="N230" i="3"/>
  <c r="N231" i="3"/>
  <c r="N225" i="3"/>
  <c r="N206" i="3"/>
  <c r="N207" i="3"/>
  <c r="N127" i="3"/>
  <c r="N87" i="3"/>
  <c r="N88" i="3"/>
  <c r="N85" i="3"/>
  <c r="N80" i="3"/>
  <c r="N68" i="3"/>
  <c r="N138" i="3"/>
  <c r="N256" i="3" l="1"/>
  <c r="N232" i="3"/>
  <c r="N234" i="3"/>
  <c r="N236" i="3"/>
  <c r="N237" i="3"/>
  <c r="N238" i="3"/>
  <c r="N239" i="3"/>
  <c r="N240" i="3"/>
  <c r="N242" i="3"/>
  <c r="N243" i="3"/>
  <c r="N244" i="3"/>
  <c r="N245" i="3"/>
  <c r="N247" i="3"/>
  <c r="N248" i="3"/>
  <c r="N166" i="3"/>
  <c r="N169" i="3"/>
  <c r="N170" i="3"/>
  <c r="N172" i="3"/>
  <c r="N173" i="3"/>
  <c r="N175" i="3"/>
  <c r="N176" i="3"/>
  <c r="N178" i="3"/>
  <c r="N179" i="3"/>
  <c r="N181" i="3"/>
  <c r="N182" i="3"/>
  <c r="N184" i="3"/>
  <c r="N185" i="3"/>
  <c r="N187" i="3"/>
  <c r="N188" i="3"/>
  <c r="N190" i="3"/>
  <c r="N191" i="3"/>
  <c r="N192" i="3"/>
  <c r="N193" i="3"/>
  <c r="N195" i="3"/>
  <c r="N196" i="3"/>
  <c r="N197" i="3"/>
  <c r="N198" i="3"/>
  <c r="N29" i="3" l="1"/>
  <c r="N30" i="3"/>
  <c r="N31" i="3"/>
  <c r="N32" i="3"/>
  <c r="N33" i="3"/>
  <c r="N34" i="3"/>
  <c r="N35" i="3"/>
  <c r="N36" i="3"/>
  <c r="N37" i="3"/>
  <c r="N38" i="3"/>
  <c r="N39" i="3"/>
  <c r="N40" i="3"/>
  <c r="N41" i="3"/>
  <c r="N42" i="3"/>
  <c r="N43" i="3"/>
  <c r="N44" i="3"/>
  <c r="N45" i="3"/>
  <c r="N46" i="3"/>
  <c r="N47" i="3"/>
  <c r="N48" i="3"/>
  <c r="H130" i="3" l="1"/>
  <c r="G130" i="3"/>
  <c r="F130" i="3"/>
  <c r="N131" i="3"/>
  <c r="O131" i="3"/>
  <c r="N132" i="3"/>
  <c r="O132" i="3"/>
  <c r="I131" i="3"/>
  <c r="J131" i="3"/>
  <c r="K131" i="3"/>
  <c r="I132" i="3"/>
  <c r="J132" i="3"/>
  <c r="K132" i="3"/>
  <c r="N283" i="3" l="1"/>
  <c r="N285" i="3"/>
  <c r="N286" i="3"/>
  <c r="N287" i="3"/>
  <c r="N289" i="3"/>
  <c r="N290" i="3"/>
  <c r="N292" i="3"/>
  <c r="N293" i="3"/>
  <c r="N295" i="3"/>
  <c r="N296" i="3"/>
  <c r="N298" i="3"/>
  <c r="N299" i="3"/>
  <c r="N121" i="3"/>
  <c r="N71" i="3"/>
  <c r="N72" i="3"/>
  <c r="N69" i="3"/>
  <c r="E130" i="3" l="1"/>
  <c r="N261" i="3"/>
  <c r="O261" i="3"/>
  <c r="N262" i="3"/>
  <c r="O262" i="3"/>
  <c r="I257" i="3"/>
  <c r="K257" i="3"/>
  <c r="I259" i="3"/>
  <c r="K259" i="3"/>
  <c r="I260" i="3"/>
  <c r="K260" i="3"/>
  <c r="I261" i="3"/>
  <c r="K261" i="3"/>
  <c r="I262" i="3"/>
  <c r="K262" i="3"/>
  <c r="I138" i="3"/>
  <c r="N122" i="3"/>
  <c r="O122" i="3"/>
  <c r="L122" i="3"/>
  <c r="I122" i="3"/>
  <c r="K122" i="3"/>
  <c r="N63" i="3" l="1"/>
  <c r="O63" i="3"/>
  <c r="N128" i="3"/>
  <c r="F226" i="3" l="1"/>
  <c r="F109" i="3"/>
  <c r="G109" i="3"/>
  <c r="E139" i="3" l="1"/>
  <c r="N164" i="3" l="1"/>
  <c r="G284" i="3" l="1"/>
  <c r="H284" i="3"/>
  <c r="F284" i="3"/>
  <c r="O286" i="3"/>
  <c r="I286" i="3"/>
  <c r="L285" i="3"/>
  <c r="J285" i="3"/>
  <c r="K285" i="3"/>
  <c r="H20" i="3" l="1"/>
  <c r="G20" i="3"/>
  <c r="I234" i="3" l="1"/>
  <c r="K234" i="3"/>
  <c r="O234" i="3"/>
  <c r="E235" i="3"/>
  <c r="F235" i="3"/>
  <c r="I235" i="3" s="1"/>
  <c r="G235" i="3"/>
  <c r="K235" i="3" s="1"/>
  <c r="H235" i="3"/>
  <c r="M235" i="3"/>
  <c r="I236" i="3"/>
  <c r="K236" i="3"/>
  <c r="O236" i="3"/>
  <c r="I237" i="3"/>
  <c r="O237" i="3"/>
  <c r="I238" i="3"/>
  <c r="O238" i="3"/>
  <c r="O239" i="3"/>
  <c r="I240" i="3"/>
  <c r="O240" i="3"/>
  <c r="F241" i="3"/>
  <c r="G241" i="3"/>
  <c r="H241" i="3"/>
  <c r="I241" i="3"/>
  <c r="M241" i="3"/>
  <c r="N241" i="3" l="1"/>
  <c r="N235" i="3"/>
  <c r="O241" i="3"/>
  <c r="O235" i="3"/>
  <c r="N24" i="3" l="1"/>
  <c r="N27" i="3"/>
  <c r="O263" i="3" l="1"/>
  <c r="I263" i="3"/>
  <c r="K263" i="3"/>
  <c r="G264" i="3"/>
  <c r="H264" i="3"/>
  <c r="F264" i="3"/>
  <c r="O267" i="3"/>
  <c r="N266" i="3" l="1"/>
  <c r="M109" i="3" l="1"/>
  <c r="I292" i="3" l="1"/>
  <c r="I293" i="3"/>
  <c r="G291" i="3"/>
  <c r="H291" i="3"/>
  <c r="H60" i="3"/>
  <c r="M291" i="3" l="1"/>
  <c r="N291" i="3" s="1"/>
  <c r="M288" i="3"/>
  <c r="M284" i="3"/>
  <c r="N284" i="3" s="1"/>
  <c r="G282" i="3"/>
  <c r="F291" i="3"/>
  <c r="I291" i="3" s="1"/>
  <c r="O292" i="3"/>
  <c r="O293" i="3"/>
  <c r="J284" i="3"/>
  <c r="K284" i="3"/>
  <c r="L284" i="3"/>
  <c r="O287" i="3"/>
  <c r="O284" i="3" s="1"/>
  <c r="I287" i="3"/>
  <c r="I284" i="3" s="1"/>
  <c r="M282" i="3" l="1"/>
  <c r="O291" i="3"/>
  <c r="G49" i="3"/>
  <c r="M226" i="3" l="1"/>
  <c r="O230" i="3"/>
  <c r="M177" i="3"/>
  <c r="M52" i="3"/>
  <c r="N98" i="3" l="1"/>
  <c r="N272" i="3"/>
  <c r="N273" i="3"/>
  <c r="N84" i="3" l="1"/>
  <c r="G294" i="3"/>
  <c r="H294" i="3"/>
  <c r="H288" i="3"/>
  <c r="F288" i="3"/>
  <c r="F282" i="3" s="1"/>
  <c r="O283" i="3"/>
  <c r="O289" i="3"/>
  <c r="O290" i="3"/>
  <c r="I283" i="3"/>
  <c r="I289" i="3"/>
  <c r="I290" i="3"/>
  <c r="O140" i="3"/>
  <c r="O141" i="3"/>
  <c r="O143" i="3"/>
  <c r="O144" i="3"/>
  <c r="N141" i="3"/>
  <c r="N144" i="3"/>
  <c r="L140" i="3"/>
  <c r="L141" i="3"/>
  <c r="L143" i="3"/>
  <c r="L144" i="3"/>
  <c r="I140" i="3"/>
  <c r="K140" i="3"/>
  <c r="I141" i="3"/>
  <c r="K141" i="3"/>
  <c r="I143" i="3"/>
  <c r="K143" i="3"/>
  <c r="I144" i="3"/>
  <c r="K144" i="3"/>
  <c r="G142" i="3"/>
  <c r="H142" i="3"/>
  <c r="N142" i="3" s="1"/>
  <c r="F142" i="3"/>
  <c r="F139" i="3" s="1"/>
  <c r="H139" i="3" l="1"/>
  <c r="O139" i="3" s="1"/>
  <c r="H282" i="3"/>
  <c r="N282" i="3" s="1"/>
  <c r="N288" i="3"/>
  <c r="N139" i="3"/>
  <c r="I139" i="3"/>
  <c r="O282" i="3"/>
  <c r="I282" i="3"/>
  <c r="I288" i="3"/>
  <c r="O288" i="3"/>
  <c r="I142" i="3"/>
  <c r="K142" i="3"/>
  <c r="O142" i="3"/>
  <c r="G139" i="3"/>
  <c r="K139" i="3" s="1"/>
  <c r="L142" i="3"/>
  <c r="N216" i="3" l="1"/>
  <c r="N165" i="3"/>
  <c r="N113" i="3"/>
  <c r="N97" i="3"/>
  <c r="N114" i="3" l="1"/>
  <c r="I267" i="3" l="1"/>
  <c r="N134" i="3" l="1"/>
  <c r="O134" i="3"/>
  <c r="I134" i="3"/>
  <c r="K134" i="3"/>
  <c r="L134" i="3"/>
  <c r="M258" i="3" l="1"/>
  <c r="M249" i="3" s="1"/>
  <c r="N254" i="3" l="1"/>
  <c r="N205" i="3" l="1"/>
  <c r="N107" i="3"/>
  <c r="N23" i="3"/>
  <c r="M217" i="3" l="1"/>
  <c r="M214" i="3" s="1"/>
  <c r="M119" i="3" l="1"/>
  <c r="N307" i="3" l="1"/>
  <c r="N305" i="3"/>
  <c r="N304" i="3"/>
  <c r="N281" i="3"/>
  <c r="N280" i="3"/>
  <c r="N278" i="3"/>
  <c r="N277" i="3"/>
  <c r="N276" i="3"/>
  <c r="N275" i="3"/>
  <c r="N260" i="3"/>
  <c r="N259" i="3"/>
  <c r="N257" i="3"/>
  <c r="N253" i="3"/>
  <c r="N252" i="3"/>
  <c r="N250" i="3"/>
  <c r="N200" i="3"/>
  <c r="N161" i="3"/>
  <c r="N159" i="3"/>
  <c r="N154" i="3"/>
  <c r="N147" i="3"/>
  <c r="N137" i="3"/>
  <c r="N133" i="3"/>
  <c r="N126" i="3"/>
  <c r="N116" i="3"/>
  <c r="N112" i="3"/>
  <c r="N111" i="3"/>
  <c r="N110" i="3"/>
  <c r="N108" i="3"/>
  <c r="N96" i="3"/>
  <c r="N95" i="3"/>
  <c r="N94" i="3"/>
  <c r="N93" i="3"/>
  <c r="N91" i="3"/>
  <c r="N90" i="3"/>
  <c r="N89" i="3"/>
  <c r="N79" i="3"/>
  <c r="N78" i="3"/>
  <c r="N77" i="3"/>
  <c r="N76" i="3"/>
  <c r="N73" i="3"/>
  <c r="N65" i="3"/>
  <c r="N62" i="3"/>
  <c r="N59" i="3"/>
  <c r="N58" i="3"/>
  <c r="N51" i="3"/>
  <c r="N25" i="3"/>
  <c r="N22" i="3"/>
  <c r="M104" i="3"/>
  <c r="I306" i="3"/>
  <c r="G258" i="3" l="1"/>
  <c r="K258" i="3" s="1"/>
  <c r="H258" i="3"/>
  <c r="N258" i="3" s="1"/>
  <c r="E270" i="3"/>
  <c r="H251" i="3"/>
  <c r="N251" i="3" s="1"/>
  <c r="F251" i="3"/>
  <c r="G251" i="3"/>
  <c r="K251" i="3" s="1"/>
  <c r="E251" i="3"/>
  <c r="O252" i="3"/>
  <c r="O253" i="3"/>
  <c r="I252" i="3"/>
  <c r="K252" i="3"/>
  <c r="I253" i="3"/>
  <c r="K253" i="3"/>
  <c r="O251" i="3" l="1"/>
  <c r="H249" i="3"/>
  <c r="N249" i="3" s="1"/>
  <c r="I251" i="3"/>
  <c r="I244" i="3"/>
  <c r="I245" i="3"/>
  <c r="H56" i="3" l="1"/>
  <c r="O112" i="3" l="1"/>
  <c r="L111" i="3"/>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N150" i="3" s="1"/>
  <c r="M189" i="3" l="1"/>
  <c r="I187" i="3"/>
  <c r="I188" i="3"/>
  <c r="I190" i="3"/>
  <c r="I191" i="3"/>
  <c r="I192" i="3"/>
  <c r="I193"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3" i="3"/>
  <c r="O136" i="3"/>
  <c r="O137" i="3"/>
  <c r="O138" i="3"/>
  <c r="O146" i="3"/>
  <c r="O147"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4" i="3"/>
  <c r="O255" i="3"/>
  <c r="O256" i="3"/>
  <c r="O257" i="3"/>
  <c r="O259" i="3"/>
  <c r="O260"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G177" i="3" l="1"/>
  <c r="H177" i="3"/>
  <c r="N177" i="3" s="1"/>
  <c r="F177" i="3"/>
  <c r="K177" i="3"/>
  <c r="I178" i="3"/>
  <c r="K178" i="3"/>
  <c r="I179" i="3"/>
  <c r="K179" i="3"/>
  <c r="K109" i="3"/>
  <c r="H109" i="3"/>
  <c r="I109" i="3"/>
  <c r="I110" i="3"/>
  <c r="K110" i="3"/>
  <c r="L110" i="3"/>
  <c r="I111" i="3"/>
  <c r="K111" i="3"/>
  <c r="O109" i="3" l="1"/>
  <c r="N109" i="3"/>
  <c r="O177" i="3"/>
  <c r="L109" i="3"/>
  <c r="I177" i="3"/>
  <c r="G52" i="3"/>
  <c r="H52" i="3"/>
  <c r="N52" i="3" s="1"/>
  <c r="F52" i="3"/>
  <c r="I53" i="3"/>
  <c r="J53" i="3"/>
  <c r="K53" i="3"/>
  <c r="L53" i="3"/>
  <c r="I54" i="3"/>
  <c r="J54" i="3"/>
  <c r="K54" i="3"/>
  <c r="L54" i="3"/>
  <c r="H217" i="3" l="1"/>
  <c r="E153" i="3" l="1"/>
  <c r="E145" i="3"/>
  <c r="E135" i="3"/>
  <c r="E124" i="3"/>
  <c r="E119" i="3"/>
  <c r="E104" i="3"/>
  <c r="E101" i="3"/>
  <c r="E92" i="3"/>
  <c r="E83" i="3"/>
  <c r="E74" i="3"/>
  <c r="E70" i="3"/>
  <c r="E66" i="3"/>
  <c r="E60" i="3"/>
  <c r="E56" i="3"/>
  <c r="E52" i="3"/>
  <c r="E49" i="3"/>
  <c r="E40" i="3"/>
  <c r="E28" i="3"/>
  <c r="E20" i="3"/>
  <c r="E16" i="3"/>
  <c r="E12" i="3"/>
  <c r="E115" i="3" l="1"/>
  <c r="E99" i="3"/>
  <c r="E10"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F119" i="3"/>
  <c r="G119" i="3"/>
  <c r="F124" i="3"/>
  <c r="G124" i="3"/>
  <c r="F135" i="3"/>
  <c r="G135" i="3"/>
  <c r="F145" i="3"/>
  <c r="G145" i="3"/>
  <c r="G153" i="3"/>
  <c r="G115" i="3" l="1"/>
  <c r="F115" i="3"/>
  <c r="E158" i="3"/>
  <c r="G10" i="3"/>
  <c r="G99" i="3"/>
  <c r="F99" i="3"/>
  <c r="G81" i="3"/>
  <c r="F81" i="3"/>
  <c r="F10" i="3"/>
  <c r="F158" i="3" l="1"/>
  <c r="M264" i="3"/>
  <c r="I21" i="3" l="1"/>
  <c r="J21" i="3"/>
  <c r="K21" i="3"/>
  <c r="I22" i="3"/>
  <c r="J22" i="3"/>
  <c r="K22" i="3"/>
  <c r="I23" i="3"/>
  <c r="J23" i="3"/>
  <c r="K23" i="3"/>
  <c r="M209" i="3" l="1"/>
  <c r="I221" i="3" l="1"/>
  <c r="F217" i="3" l="1"/>
  <c r="G217" i="3"/>
  <c r="E217" i="3"/>
  <c r="E171" i="3"/>
  <c r="O20" i="3" l="1"/>
  <c r="N7" i="3"/>
  <c r="I128" i="3"/>
  <c r="M303" i="3" l="1"/>
  <c r="N303" i="3" s="1"/>
  <c r="F303" i="3"/>
  <c r="G303" i="3"/>
  <c r="E303" i="3"/>
  <c r="I307" i="3"/>
  <c r="O303" i="3" l="1"/>
  <c r="I107" i="3"/>
  <c r="K107" i="3"/>
  <c r="L107" i="3"/>
  <c r="N19" i="3"/>
  <c r="N18" i="3"/>
  <c r="N15" i="3"/>
  <c r="N14" i="3"/>
  <c r="N9" i="3"/>
  <c r="N8" i="3"/>
  <c r="L120" i="3" l="1"/>
  <c r="L121" i="3"/>
  <c r="L123" i="3"/>
  <c r="M294" i="3" l="1"/>
  <c r="N294" i="3" s="1"/>
  <c r="M279" i="3"/>
  <c r="M270" i="3"/>
  <c r="M246" i="3"/>
  <c r="M268" i="3" l="1"/>
  <c r="M233" i="3"/>
  <c r="O217" i="3"/>
  <c r="M203" i="3" l="1"/>
  <c r="M186" i="3"/>
  <c r="M183" i="3"/>
  <c r="M180" i="3"/>
  <c r="M171" i="3"/>
  <c r="M153" i="3"/>
  <c r="M135" i="3"/>
  <c r="M130" i="3"/>
  <c r="M124" i="3"/>
  <c r="M115" i="3" s="1"/>
  <c r="M101" i="3"/>
  <c r="M99" i="3" s="1"/>
  <c r="M83" i="3"/>
  <c r="M74" i="3"/>
  <c r="M70" i="3"/>
  <c r="M66" i="3"/>
  <c r="M60" i="3"/>
  <c r="M56" i="3"/>
  <c r="N56" i="3" s="1"/>
  <c r="M49" i="3"/>
  <c r="M16" i="3"/>
  <c r="M12" i="3"/>
  <c r="M168" i="3" l="1"/>
  <c r="M10" i="3"/>
  <c r="M81" i="3"/>
  <c r="M201" i="3"/>
  <c r="O52" i="3"/>
  <c r="M300" i="3" l="1"/>
  <c r="M301" i="3" s="1"/>
  <c r="M158" i="3"/>
  <c r="M309" i="3" l="1"/>
  <c r="M310" i="3"/>
  <c r="H28" i="3"/>
  <c r="N28" i="3" s="1"/>
  <c r="I37" i="3"/>
  <c r="J37" i="3"/>
  <c r="K37" i="3"/>
  <c r="L37" i="3"/>
  <c r="I38" i="3"/>
  <c r="J38" i="3"/>
  <c r="K38" i="3"/>
  <c r="L38" i="3"/>
  <c r="O28" i="3" l="1"/>
  <c r="I47" i="3"/>
  <c r="J47" i="3"/>
  <c r="K47" i="3"/>
  <c r="L47" i="3"/>
  <c r="E246" i="3"/>
  <c r="K138" i="3" l="1"/>
  <c r="L138" i="3"/>
  <c r="L139" i="3"/>
  <c r="I97" i="3" l="1"/>
  <c r="K97" i="3"/>
  <c r="L97" i="3"/>
  <c r="I87" i="3"/>
  <c r="J87" i="3"/>
  <c r="K87" i="3"/>
  <c r="L87" i="3"/>
  <c r="I88" i="3"/>
  <c r="J88" i="3"/>
  <c r="K88" i="3"/>
  <c r="L88" i="3"/>
  <c r="G189" i="3" l="1"/>
  <c r="H189" i="3"/>
  <c r="N189" i="3" s="1"/>
  <c r="F189" i="3"/>
  <c r="I189" i="3" l="1"/>
  <c r="O189" i="3"/>
  <c r="H226" i="3"/>
  <c r="N226" i="3" s="1"/>
  <c r="O226" i="3" l="1"/>
  <c r="H214" i="3"/>
  <c r="G226" i="3"/>
  <c r="I227" i="3"/>
  <c r="I228" i="3"/>
  <c r="O214" i="3" l="1"/>
  <c r="I208" i="3"/>
  <c r="I210" i="3"/>
  <c r="I211" i="3"/>
  <c r="G209" i="3"/>
  <c r="H209" i="3"/>
  <c r="N209" i="3" s="1"/>
  <c r="F209" i="3"/>
  <c r="O209" i="3" l="1"/>
  <c r="I209" i="3"/>
  <c r="H83" i="3" l="1"/>
  <c r="N83" i="3" s="1"/>
  <c r="I86" i="3"/>
  <c r="J86" i="3"/>
  <c r="K86" i="3"/>
  <c r="L86" i="3"/>
  <c r="O83" i="3" l="1"/>
  <c r="I242" i="3"/>
  <c r="I243" i="3"/>
  <c r="I247" i="3"/>
  <c r="I248" i="3"/>
  <c r="I273" i="3" l="1"/>
  <c r="I274" i="3"/>
  <c r="G270" i="3"/>
  <c r="H270" i="3"/>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7" i="3"/>
  <c r="L146" i="3"/>
  <c r="L137" i="3"/>
  <c r="L136" i="3"/>
  <c r="L133" i="3"/>
  <c r="K137" i="3"/>
  <c r="K136"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31" i="3"/>
  <c r="I219" i="3"/>
  <c r="I218" i="3"/>
  <c r="I216" i="3"/>
  <c r="I213" i="3"/>
  <c r="I212" i="3"/>
  <c r="I207" i="3"/>
  <c r="I206" i="3"/>
  <c r="I205" i="3"/>
  <c r="I204" i="3"/>
  <c r="I137" i="3"/>
  <c r="I136" i="3"/>
  <c r="I127" i="3"/>
  <c r="I126" i="3"/>
  <c r="I125" i="3"/>
  <c r="I123" i="3"/>
  <c r="I121" i="3"/>
  <c r="I120" i="3"/>
  <c r="I118" i="3"/>
  <c r="I117" i="3"/>
  <c r="K7" i="3"/>
  <c r="I7" i="3"/>
  <c r="O130" i="3" l="1"/>
  <c r="K227" i="3"/>
  <c r="I229" i="3"/>
  <c r="K229" i="3"/>
  <c r="I226" i="3" l="1"/>
  <c r="K226" i="3"/>
  <c r="J73" i="3" l="1"/>
  <c r="K73" i="3"/>
  <c r="L73" i="3"/>
  <c r="F294" i="3" l="1"/>
  <c r="E294" i="3"/>
  <c r="F279" i="3"/>
  <c r="G279" i="3"/>
  <c r="H279" i="3"/>
  <c r="N279" i="3" s="1"/>
  <c r="E279" i="3"/>
  <c r="F268" i="3"/>
  <c r="G268" i="3"/>
  <c r="H268" i="3"/>
  <c r="E268" i="3"/>
  <c r="E264" i="3"/>
  <c r="F258" i="3"/>
  <c r="G249" i="3"/>
  <c r="O258" i="3"/>
  <c r="E258" i="3"/>
  <c r="E249" i="3" s="1"/>
  <c r="F246" i="3"/>
  <c r="G246" i="3"/>
  <c r="H246" i="3"/>
  <c r="N246" i="3" s="1"/>
  <c r="G233" i="3"/>
  <c r="E233" i="3"/>
  <c r="E226" i="3"/>
  <c r="E214" i="3" s="1"/>
  <c r="F214" i="3"/>
  <c r="G214" i="3"/>
  <c r="F203" i="3"/>
  <c r="F201" i="3" s="1"/>
  <c r="G203" i="3"/>
  <c r="G201" i="3" s="1"/>
  <c r="H203" i="3"/>
  <c r="E203" i="3"/>
  <c r="E201" i="3" s="1"/>
  <c r="F194" i="3"/>
  <c r="G194" i="3"/>
  <c r="H194" i="3"/>
  <c r="N194" i="3" s="1"/>
  <c r="E194" i="3"/>
  <c r="F186" i="3"/>
  <c r="G186" i="3"/>
  <c r="H186" i="3"/>
  <c r="N186" i="3" s="1"/>
  <c r="E186" i="3"/>
  <c r="F180" i="3"/>
  <c r="G180" i="3"/>
  <c r="H180" i="3"/>
  <c r="N180" i="3" s="1"/>
  <c r="E180" i="3"/>
  <c r="E174" i="3"/>
  <c r="F171" i="3"/>
  <c r="G171" i="3"/>
  <c r="H171" i="3"/>
  <c r="N171" i="3" s="1"/>
  <c r="F249" i="3" l="1"/>
  <c r="I258" i="3"/>
  <c r="O264" i="3"/>
  <c r="N264" i="3"/>
  <c r="O246" i="3"/>
  <c r="O180" i="3"/>
  <c r="O203" i="3"/>
  <c r="N203" i="3"/>
  <c r="O268" i="3"/>
  <c r="O279" i="3"/>
  <c r="O294" i="3"/>
  <c r="G168" i="3"/>
  <c r="G300" i="3" s="1"/>
  <c r="O194" i="3"/>
  <c r="O186" i="3"/>
  <c r="I186" i="3"/>
  <c r="O171" i="3"/>
  <c r="H233" i="3"/>
  <c r="N233" i="3" s="1"/>
  <c r="H201" i="3"/>
  <c r="I246" i="3"/>
  <c r="F233" i="3"/>
  <c r="I279" i="3"/>
  <c r="I294" i="3"/>
  <c r="I217" i="3"/>
  <c r="I203" i="3"/>
  <c r="N201" i="3" l="1"/>
  <c r="O249" i="3"/>
  <c r="O201" i="3"/>
  <c r="O233" i="3"/>
  <c r="H145" i="3"/>
  <c r="H135" i="3"/>
  <c r="H119" i="3"/>
  <c r="N119" i="3" s="1"/>
  <c r="H124" i="3"/>
  <c r="H104" i="3"/>
  <c r="H101" i="3"/>
  <c r="N101" i="3" s="1"/>
  <c r="H92" i="3"/>
  <c r="H81" i="3" s="1"/>
  <c r="N81" i="3" s="1"/>
  <c r="H74" i="3"/>
  <c r="N74" i="3" s="1"/>
  <c r="H66" i="3"/>
  <c r="N66" i="3" s="1"/>
  <c r="H49" i="3"/>
  <c r="H115" i="3" l="1"/>
  <c r="N49" i="3"/>
  <c r="O92" i="3"/>
  <c r="N92" i="3"/>
  <c r="O145" i="3"/>
  <c r="N145" i="3"/>
  <c r="O135" i="3"/>
  <c r="N135" i="3"/>
  <c r="O124" i="3"/>
  <c r="N124" i="3"/>
  <c r="O104" i="3"/>
  <c r="O101" i="3"/>
  <c r="H99" i="3"/>
  <c r="O74" i="3"/>
  <c r="O49" i="3"/>
  <c r="O66" i="3"/>
  <c r="O119" i="3"/>
  <c r="I145" i="3"/>
  <c r="L119" i="3"/>
  <c r="K92" i="3"/>
  <c r="I119" i="3"/>
  <c r="I135" i="3"/>
  <c r="I92" i="3"/>
  <c r="I124" i="3"/>
  <c r="I104" i="3"/>
  <c r="L145" i="3"/>
  <c r="K145" i="3"/>
  <c r="L135" i="3"/>
  <c r="K135" i="3"/>
  <c r="K124" i="3"/>
  <c r="L124" i="3"/>
  <c r="K119" i="3"/>
  <c r="L104" i="3"/>
  <c r="K104" i="3"/>
  <c r="K101" i="3"/>
  <c r="L101" i="3"/>
  <c r="I101" i="3"/>
  <c r="O99" i="3" l="1"/>
  <c r="O115" i="3"/>
  <c r="N115" i="3"/>
  <c r="O81" i="3"/>
  <c r="L99" i="3"/>
  <c r="H16" i="3"/>
  <c r="O16" i="3" s="1"/>
  <c r="H12" i="3"/>
  <c r="O12" i="3" s="1"/>
  <c r="N16" i="3" l="1"/>
  <c r="N12" i="3"/>
  <c r="L16" i="3"/>
  <c r="H174" i="3"/>
  <c r="N174" i="3" s="1"/>
  <c r="O174" i="3" l="1"/>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6" i="3"/>
  <c r="I256" i="3"/>
  <c r="K254" i="3"/>
  <c r="I254"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N183" i="3" s="1"/>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7" i="3"/>
  <c r="J147" i="3"/>
  <c r="I147" i="3"/>
  <c r="K133" i="3"/>
  <c r="I133" i="3"/>
  <c r="L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H158" i="3" s="1"/>
  <c r="N70" i="3"/>
  <c r="F168" i="3"/>
  <c r="F300" i="3" s="1"/>
  <c r="O160" i="3"/>
  <c r="N160" i="3"/>
  <c r="E168" i="3"/>
  <c r="O70" i="3"/>
  <c r="O60" i="3"/>
  <c r="N60" i="3"/>
  <c r="O56" i="3"/>
  <c r="H168"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G301" i="3"/>
  <c r="J12" i="3"/>
  <c r="J16" i="3"/>
  <c r="J49" i="3"/>
  <c r="L49" i="3"/>
  <c r="J56" i="3"/>
  <c r="L56" i="3"/>
  <c r="J65" i="3"/>
  <c r="L65" i="3"/>
  <c r="J81" i="3"/>
  <c r="L81" i="3"/>
  <c r="J99" i="3"/>
  <c r="J130" i="3"/>
  <c r="L130" i="3"/>
  <c r="J160" i="3"/>
  <c r="L160" i="3"/>
  <c r="K168" i="3"/>
  <c r="K171" i="3"/>
  <c r="K180" i="3"/>
  <c r="K214" i="3"/>
  <c r="K249" i="3"/>
  <c r="J52" i="3"/>
  <c r="J60" i="3"/>
  <c r="J70" i="3"/>
  <c r="H300" i="3" l="1"/>
  <c r="N300" i="3" s="1"/>
  <c r="N168" i="3"/>
  <c r="E300" i="3"/>
  <c r="E301" i="3" s="1"/>
  <c r="E310" i="3" s="1"/>
  <c r="N158" i="3"/>
  <c r="N10" i="3"/>
  <c r="O168" i="3"/>
  <c r="O10" i="3"/>
  <c r="K300" i="3"/>
  <c r="F301" i="3"/>
  <c r="I168" i="3"/>
  <c r="K10" i="3"/>
  <c r="J10" i="3"/>
  <c r="L10" i="3"/>
  <c r="I10" i="3"/>
  <c r="E309" i="3" l="1"/>
  <c r="O158" i="3"/>
  <c r="O300" i="3"/>
  <c r="L158" i="3"/>
  <c r="K158" i="3"/>
  <c r="J158" i="3"/>
  <c r="I300" i="3"/>
  <c r="F309" i="3"/>
  <c r="H309" i="3"/>
  <c r="I158" i="3"/>
  <c r="F310" i="3"/>
  <c r="H301" i="3"/>
  <c r="N301" i="3" s="1"/>
  <c r="O309" i="3" l="1"/>
  <c r="N309" i="3"/>
  <c r="O301" i="3"/>
  <c r="H310" i="3"/>
  <c r="I309" i="3"/>
  <c r="I301" i="3"/>
  <c r="O310" i="3" l="1"/>
  <c r="N310" i="3"/>
  <c r="I310" i="3"/>
</calcChain>
</file>

<file path=xl/sharedStrings.xml><?xml version="1.0" encoding="utf-8"?>
<sst xmlns="http://schemas.openxmlformats.org/spreadsheetml/2006/main" count="678" uniqueCount="452">
  <si>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</si>
  <si>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</si>
  <si>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</si>
  <si>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</si>
  <si>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</si>
  <si>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</si>
  <si>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</si>
  <si>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</si>
  <si>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</si>
  <si>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</si>
  <si>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</si>
  <si>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</si>
  <si>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</si>
  <si>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</si>
  <si>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</si>
  <si>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</si>
  <si>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</si>
  <si>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</si>
  <si>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</si>
  <si>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</si>
  <si>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</si>
  <si>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</si>
  <si>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</si>
  <si>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</si>
  <si>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</si>
  <si>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</si>
  <si>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</si>
  <si>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</si>
  <si>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</si>
  <si>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</si>
  <si>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</si>
  <si>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</si>
  <si>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</si>
  <si>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</si>
  <si>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</si>
  <si>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</si>
  <si>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</si>
  <si>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</si>
  <si>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</si>
  <si>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</si>
  <si>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</si>
  <si>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</si>
  <si>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</si>
  <si>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</si>
  <si>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</si>
  <si>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</si>
  <si>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</si>
  <si>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</si>
  <si>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</si>
  <si>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</si>
  <si>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</si>
  <si>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</si>
  <si>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</si>
  <si>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</si>
  <si>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</si>
  <si>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</si>
  <si>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</si>
  <si>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</si>
  <si>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</si>
  <si>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</si>
  <si>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</si>
  <si>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</si>
  <si>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</si>
  <si>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</si>
  <si>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</si>
  <si>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</si>
  <si>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</si>
  <si>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</si>
  <si>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</si>
  <si>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</si>
  <si>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</si>
  <si>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</si>
  <si>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</si>
  <si>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</si>
  <si>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</si>
  <si>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</si>
  <si>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</si>
  <si>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</si>
  <si>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</si>
  <si>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</si>
  <si>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</si>
  <si>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</si>
  <si>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</si>
  <si>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</si>
  <si>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</si>
  <si>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</si>
  <si>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</si>
  <si>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</si>
  <si>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</si>
  <si>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</si>
  <si>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</si>
  <si>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</si>
  <si>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</si>
  <si>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</si>
  <si>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</si>
  <si>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</si>
  <si>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</si>
  <si>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</si>
  <si>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</si>
  <si>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</si>
  <si>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</si>
  <si>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</si>
  <si>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</si>
  <si>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</si>
  <si>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</si>
  <si>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</si>
  <si>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</si>
  <si>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</si>
  <si>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</si>
  <si>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</si>
  <si>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</si>
  <si>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</si>
  <si>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</si>
  <si>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</si>
  <si>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</si>
  <si>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</si>
  <si>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</si>
  <si>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</si>
  <si>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</si>
  <si>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</si>
  <si>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</si>
  <si>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</si>
  <si>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</si>
  <si>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</si>
  <si>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</si>
  <si>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</si>
  <si>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</si>
  <si>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</si>
  <si>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</si>
  <si>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</si>
  <si>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</si>
  <si>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</si>
  <si>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</si>
  <si>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</si>
  <si>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</si>
  <si>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</si>
  <si>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</si>
  <si>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</si>
  <si>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</si>
  <si>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</si>
  <si>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</si>
  <si>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</si>
  <si>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</si>
  <si>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</si>
  <si>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</si>
  <si>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</si>
  <si>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</si>
  <si>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</si>
  <si>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</si>
  <si>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</si>
  <si>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</si>
  <si>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</si>
  <si>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</si>
  <si>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</si>
  <si>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</si>
  <si>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</si>
  <si>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</si>
  <si>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</si>
  <si>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</si>
  <si>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</si>
  <si>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</si>
  <si>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</si>
  <si>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</si>
  <si>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</si>
  <si>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</si>
  <si>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</si>
  <si>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</si>
  <si>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</si>
  <si>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</si>
  <si>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</si>
  <si>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</si>
  <si>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</si>
  <si>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</si>
  <si>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</si>
  <si>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</si>
  <si>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</si>
  <si>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</si>
  <si>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</si>
  <si>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</si>
  <si>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</si>
  <si>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</si>
  <si>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</si>
  <si>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</si>
  <si>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</si>
  <si>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</si>
  <si>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</si>
  <si>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</si>
  <si>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</si>
  <si>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</si>
  <si>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</si>
  <si>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</si>
  <si>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</si>
  <si>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</si>
  <si>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</si>
  <si>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</si>
  <si>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</si>
  <si>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</si>
  <si>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</si>
  <si>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</si>
  <si>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</si>
  <si>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</si>
  <si>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</si>
  <si>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</si>
  <si>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</si>
  <si>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</si>
  <si>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</si>
  <si>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</si>
  <si>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</si>
  <si>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</si>
  <si>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</si>
  <si>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</si>
  <si>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</si>
  <si>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</si>
  <si>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</si>
  <si>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</si>
  <si>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</si>
  <si>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</si>
  <si>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</si>
  <si>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</si>
  <si>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</si>
  <si>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</si>
  <si>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</si>
  <si>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</si>
  <si>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</si>
  <si>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</si>
  <si>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</si>
  <si>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</si>
  <si>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</si>
  <si>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</si>
  <si>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</si>
  <si>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</si>
  <si>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</si>
  <si>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</si>
  <si>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</si>
  <si>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</si>
  <si>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</si>
  <si>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</si>
  <si>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</si>
  <si>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</si>
  <si>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</si>
  <si>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</si>
  <si>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</si>
  <si>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</si>
  <si>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</si>
  <si>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</si>
  <si>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</si>
  <si>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</si>
  <si>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</si>
  <si>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</si>
  <si>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</si>
  <si>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</si>
  <si>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</si>
  <si>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</si>
  <si>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</si>
  <si>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</si>
  <si>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</si>
  <si>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</si>
  <si>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</si>
  <si>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</si>
  <si>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</si>
  <si>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</si>
  <si>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</si>
  <si>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</si>
  <si>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</si>
  <si>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</si>
  <si>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</si>
  <si>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</si>
  <si>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</si>
  <si>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</si>
  <si>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</si>
  <si>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</si>
  <si>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</si>
  <si>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</si>
  <si>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</si>
  <si>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</si>
  <si>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</si>
  <si>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</si>
  <si>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</si>
  <si>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</si>
  <si>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</si>
  <si>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</si>
  <si>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</si>
  <si>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</si>
  <si>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</si>
  <si>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</si>
  <si>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</si>
  <si>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</si>
  <si>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</si>
  <si>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</si>
  <si>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</si>
  <si>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</si>
  <si>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</si>
  <si>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</si>
  <si>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</si>
  <si>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</si>
  <si>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</si>
  <si>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</si>
  <si>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</si>
  <si>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</si>
  <si>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</si>
  <si>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</si>
  <si>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</si>
  <si>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</si>
  <si>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</si>
  <si>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</si>
  <si>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</si>
  <si>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</si>
  <si>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</si>
  <si>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</si>
  <si>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</si>
  <si>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</si>
  <si>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</si>
  <si>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</si>
  <si>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</si>
  <si>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</si>
  <si>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</si>
  <si>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</si>
  <si>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</si>
  <si>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</si>
  <si>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</si>
  <si>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</si>
  <si>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</si>
  <si>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</si>
  <si>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</si>
  <si>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</si>
  <si>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</si>
  <si>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</si>
  <si>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</si>
  <si>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</si>
  <si>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</si>
  <si>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</si>
  <si>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</si>
  <si>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</si>
  <si>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</si>
  <si>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</si>
  <si>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</si>
  <si>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</si>
  <si>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</si>
  <si>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</si>
  <si>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</si>
  <si>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</si>
  <si>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</si>
  <si>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</si>
  <si>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</si>
  <si>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</si>
  <si>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</si>
  <si>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</si>
  <si>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</si>
  <si>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</si>
  <si>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</si>
  <si>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</si>
  <si>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</si>
  <si>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</si>
  <si>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</si>
  <si>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</si>
  <si>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</si>
  <si>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</si>
  <si>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</si>
  <si>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</si>
  <si>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</si>
  <si>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</si>
  <si>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</si>
  <si>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</si>
  <si>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</si>
  <si>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</si>
  <si>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</si>
  <si>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</si>
  <si>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</si>
  <si>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</si>
  <si>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</si>
  <si>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</si>
  <si>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</si>
  <si>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</si>
  <si>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</si>
  <si>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</si>
  <si>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</si>
  <si>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</si>
  <si>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</si>
  <si>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</si>
  <si>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</si>
  <si>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</si>
  <si>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</si>
  <si>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</si>
  <si>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</si>
  <si>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</si>
  <si>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</si>
  <si>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</si>
  <si>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</si>
  <si>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</si>
  <si>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</si>
  <si>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</si>
  <si>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</si>
  <si>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</si>
  <si>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</si>
  <si>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</si>
  <si>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</si>
  <si>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</si>
  <si>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</si>
  <si>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</si>
  <si>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</si>
  <si>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</si>
  <si>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</si>
  <si>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</si>
  <si>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</si>
  <si>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</si>
  <si>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</si>
  <si>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</si>
  <si>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</si>
  <si>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</si>
  <si>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</si>
  <si>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</si>
  <si>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</si>
  <si>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</si>
  <si>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</si>
  <si>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</si>
  <si>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</si>
  <si>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</si>
  <si>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</si>
  <si>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</si>
  <si>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</si>
  <si>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</si>
  <si>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</si>
  <si>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</si>
  <si>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</si>
  <si>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</si>
  <si>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</si>
  <si>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</si>
  <si>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</si>
  <si>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більше в 2,7 рази</t>
  </si>
  <si>
    <t>Директор департаменту фінансів                                                                                                                                   Антоніна ЛЕСЬ</t>
  </si>
  <si>
    <t>більше в 2,6 рази</t>
  </si>
  <si>
    <t xml:space="preserve">Інформація 
про виконання бюджету Вінницької міської територіальної громади по видатках за січень-червень 2024 року </t>
  </si>
  <si>
    <t>на 6 місяців</t>
  </si>
  <si>
    <t xml:space="preserve"> на 6 місяців</t>
  </si>
  <si>
    <t>Відхилення від уточненого плану на 6 місяців</t>
  </si>
  <si>
    <t>Фактичне виконання за 6 місяців 2023р.</t>
  </si>
  <si>
    <t xml:space="preserve">% виконання  6 місяців 2024р. до 6 місяців 2023р. </t>
  </si>
  <si>
    <t xml:space="preserve">Відхилення 6 місяців 2024р. до 6 місяців 2023р. </t>
  </si>
  <si>
    <t>9150</t>
  </si>
  <si>
    <t>Інші дотації з місцевого бюджету</t>
  </si>
  <si>
    <t>більше в 2,3 рази</t>
  </si>
  <si>
    <t>більше в 8,3 рази</t>
  </si>
  <si>
    <t>більше в 18,3 рази</t>
  </si>
  <si>
    <t>більше в 3,5 рази</t>
  </si>
  <si>
    <t>більше в 39,9 рази</t>
  </si>
  <si>
    <t>більше в 2,8 рази</t>
  </si>
  <si>
    <t>більше в 40,0 разів</t>
  </si>
  <si>
    <t>більше в 37,8 рази</t>
  </si>
  <si>
    <t>більше в 21,6 рази</t>
  </si>
  <si>
    <t>быльше в 5,6 рази</t>
  </si>
  <si>
    <t>быльше в 6,2 рази</t>
  </si>
  <si>
    <t>більше в 6,0 разів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</si>
</sst>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
    <numFmt numFmtId="166" formatCode="#,##0.000"/>
    <numFmt numFmtId="167" formatCode="#,##0.00000"/>
    <numFmt numFmtId="168" formatCode="0.00000"/>
    <numFmt numFmtId="169" formatCode="\+#,##0.000_ ;\-#,##0.000\ "/>
  </numFmts>
  <fonts count="27"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05">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19" fillId="0" borderId="1" xfId="0" applyNumberFormat="1" applyFont="1" applyFill="1" applyBorder="1" applyAlignment="1">
      <alignment vertical="top"/>
    </xf>
    <xf numFmtId="49" fontId="19" fillId="0" borderId="3" xfId="0" applyNumberFormat="1" applyFont="1" applyFill="1" applyBorder="1" applyAlignment="1">
      <alignment horizontal="center" vertical="center"/>
    </xf>
    <xf numFmtId="0" fontId="19" fillId="0" borderId="1" xfId="0" applyFont="1" applyFill="1" applyBorder="1"/>
    <xf numFmtId="49" fontId="9" fillId="0" borderId="1" xfId="1" applyNumberFormat="1" applyFont="1" applyFill="1" applyBorder="1" applyAlignment="1">
      <alignment horizontal="center" vertical="center" shrinkToFit="1"/>
    </xf>
    <xf numFmtId="49" fontId="19" fillId="0" borderId="4"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3" fillId="0" borderId="1" xfId="0" applyNumberFormat="1" applyFont="1" applyFill="1" applyBorder="1" applyAlignment="1">
      <alignment vertical="center" wrapText="1"/>
    </xf>
    <xf numFmtId="164" fontId="23"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top" wrapText="1"/>
    </xf>
    <xf numFmtId="49"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right" vertical="center" wrapText="1"/>
    </xf>
    <xf numFmtId="164" fontId="21" fillId="0" borderId="1" xfId="0" applyNumberFormat="1" applyFont="1" applyFill="1" applyBorder="1" applyAlignment="1">
      <alignment horizontal="left" vertical="center" wrapText="1"/>
    </xf>
    <xf numFmtId="164" fontId="22" fillId="0" borderId="3" xfId="0" applyNumberFormat="1" applyFont="1" applyFill="1" applyBorder="1" applyAlignment="1">
      <alignment horizontal="justify" vertical="center" wrapText="1"/>
    </xf>
    <xf numFmtId="164" fontId="23" fillId="0" borderId="1" xfId="0" applyNumberFormat="1" applyFont="1" applyFill="1" applyBorder="1" applyAlignment="1">
      <alignment horizontal="left" vertical="top" wrapText="1"/>
    </xf>
    <xf numFmtId="49" fontId="22" fillId="0" borderId="1" xfId="0" applyNumberFormat="1" applyFont="1" applyFill="1" applyBorder="1" applyAlignment="1">
      <alignment vertical="center" wrapText="1"/>
    </xf>
    <xf numFmtId="0" fontId="22" fillId="0" borderId="1" xfId="0" applyFont="1" applyFill="1" applyBorder="1" applyAlignment="1">
      <alignment horizontal="left" vertical="center"/>
    </xf>
    <xf numFmtId="164" fontId="24" fillId="0" borderId="1" xfId="0" applyNumberFormat="1" applyFont="1" applyFill="1" applyBorder="1" applyAlignment="1">
      <alignment horizontal="center" vertical="center" wrapText="1"/>
    </xf>
    <xf numFmtId="0" fontId="25"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center" vertical="center" wrapText="1" shrinkToFit="1"/>
    </xf>
    <xf numFmtId="164" fontId="17"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65" fontId="5" fillId="0" borderId="1" xfId="0" applyNumberFormat="1" applyFont="1" applyFill="1" applyBorder="1" applyAlignment="1">
      <alignment horizontal="center" vertical="center" shrinkToFit="1"/>
    </xf>
    <xf numFmtId="49" fontId="26"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5"/>
  <sheetViews>
    <sheetView showZeros="0" tabSelected="1" view="pageBreakPreview" zoomScale="88" zoomScaleNormal="89" zoomScaleSheetLayoutView="88" workbookViewId="0">
      <pane xSplit="4" ySplit="4" topLeftCell="E115" activePane="bottomRight" state="frozen"/>
      <selection pane="topRight" activeCell="C1" sqref="C1"/>
      <selection pane="bottomLeft" activeCell="A5" sqref="A5"/>
      <selection pane="bottomRight" activeCell="Q4" sqref="Q4"/>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28515625" style="2" customWidth="1"/>
    <col min="8" max="8" width="12.7109375" style="2" customWidth="1"/>
    <col min="9" max="9" width="8.5703125" style="2" customWidth="1"/>
    <col min="10" max="10" width="0.85546875" style="2" hidden="1" customWidth="1"/>
    <col min="11" max="11" width="6.5703125" style="2" customWidth="1"/>
    <col min="12" max="12" width="10.7109375" style="2" customWidth="1"/>
    <col min="13" max="13" width="10.5703125" style="2" customWidth="1"/>
    <col min="14" max="14" width="10" style="2" bestFit="1" customWidth="1"/>
    <col min="15" max="15" width="11" style="2" customWidth="1"/>
    <col min="16" max="16" width="9.140625" style="61"/>
    <col min="17" max="16384" width="9.140625" style="2"/>
  </cols>
  <sheetData>
    <row r="1" spans="1:15" ht="43.5" customHeight="1" x14ac:dyDescent="0.2">
      <c r="A1" s="97" t="s">
        <v>431</v>
      </c>
      <c r="B1" s="97"/>
      <c r="C1" s="97"/>
      <c r="D1" s="97"/>
      <c r="E1" s="97"/>
      <c r="F1" s="97"/>
      <c r="G1" s="97"/>
      <c r="H1" s="97"/>
      <c r="I1" s="97"/>
      <c r="J1" s="97"/>
      <c r="K1" s="97"/>
      <c r="L1" s="97"/>
      <c r="M1" s="97"/>
      <c r="N1" s="97"/>
      <c r="O1" s="97"/>
    </row>
    <row r="2" spans="1:15" ht="23.25" customHeight="1" x14ac:dyDescent="0.25">
      <c r="O2" s="88" t="s">
        <v>17</v>
      </c>
    </row>
    <row r="3" spans="1:15" ht="23.25" customHeight="1" x14ac:dyDescent="0.2">
      <c r="A3" s="101" t="s">
        <v>119</v>
      </c>
      <c r="B3" s="102" t="s">
        <v>118</v>
      </c>
      <c r="C3" s="94"/>
      <c r="D3" s="103"/>
      <c r="E3" s="98" t="s">
        <v>28</v>
      </c>
      <c r="F3" s="98" t="s">
        <v>18</v>
      </c>
      <c r="G3" s="98"/>
      <c r="H3" s="98" t="s">
        <v>79</v>
      </c>
      <c r="I3" s="98" t="s">
        <v>0</v>
      </c>
      <c r="J3" s="98"/>
      <c r="K3" s="98"/>
      <c r="L3" s="98" t="s">
        <v>434</v>
      </c>
      <c r="M3" s="98" t="s">
        <v>435</v>
      </c>
      <c r="N3" s="98" t="s">
        <v>436</v>
      </c>
      <c r="O3" s="98" t="s">
        <v>437</v>
      </c>
    </row>
    <row r="4" spans="1:15" ht="48" customHeight="1" x14ac:dyDescent="0.2">
      <c r="A4" s="101"/>
      <c r="B4" s="102"/>
      <c r="C4" s="94"/>
      <c r="D4" s="103"/>
      <c r="E4" s="98"/>
      <c r="F4" s="93" t="s">
        <v>105</v>
      </c>
      <c r="G4" s="93" t="s">
        <v>432</v>
      </c>
      <c r="H4" s="99"/>
      <c r="I4" s="93" t="s">
        <v>94</v>
      </c>
      <c r="J4" s="93"/>
      <c r="K4" s="93" t="s">
        <v>433</v>
      </c>
      <c r="L4" s="99"/>
      <c r="M4" s="99"/>
      <c r="N4" s="99"/>
      <c r="O4" s="99"/>
    </row>
    <row r="5" spans="1:15" ht="20.25" customHeight="1" x14ac:dyDescent="0.2">
      <c r="A5" s="94"/>
      <c r="B5" s="94"/>
      <c r="C5" s="94"/>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94"/>
      <c r="B6" s="94"/>
      <c r="C6" s="94"/>
      <c r="D6" s="6"/>
      <c r="E6" s="38"/>
      <c r="F6" s="8"/>
      <c r="G6" s="8"/>
      <c r="H6" s="8"/>
      <c r="I6" s="9">
        <f t="shared" si="0"/>
        <v>0</v>
      </c>
      <c r="J6" s="9"/>
      <c r="K6" s="10">
        <f t="shared" si="1"/>
        <v>0</v>
      </c>
      <c r="L6" s="1">
        <f>H6-F6</f>
        <v>0</v>
      </c>
      <c r="M6" s="28"/>
      <c r="N6" s="28"/>
      <c r="O6" s="28"/>
    </row>
    <row r="7" spans="1:15" ht="23.25" customHeight="1" x14ac:dyDescent="0.2">
      <c r="A7" s="20" t="s">
        <v>57</v>
      </c>
      <c r="B7" s="21" t="s">
        <v>206</v>
      </c>
      <c r="C7" s="21"/>
      <c r="D7" s="73" t="s">
        <v>54</v>
      </c>
      <c r="E7" s="72">
        <v>521772.95799999998</v>
      </c>
      <c r="F7" s="72">
        <v>522300.13500000001</v>
      </c>
      <c r="G7" s="72">
        <v>231404.712</v>
      </c>
      <c r="H7" s="25">
        <v>231196.11600000001</v>
      </c>
      <c r="I7" s="26">
        <f>IF(F7&gt;0,H7/F7*100,0)</f>
        <v>44.264992579410304</v>
      </c>
      <c r="J7" s="26">
        <f>H7/G7*100</f>
        <v>99.909856632478593</v>
      </c>
      <c r="K7" s="27">
        <f>IF(G7&gt;0,H7/G7*100,0)</f>
        <v>99.909856632478593</v>
      </c>
      <c r="L7" s="25">
        <f>H7-G7</f>
        <v>-208.59599999999045</v>
      </c>
      <c r="M7" s="25">
        <v>158498.04500000001</v>
      </c>
      <c r="N7" s="27">
        <f>H7/M7*100</f>
        <v>145.86685659119644</v>
      </c>
      <c r="O7" s="53">
        <f>H7-M7</f>
        <v>72698.070999999996</v>
      </c>
    </row>
    <row r="8" spans="1:15" ht="23.25" customHeight="1" x14ac:dyDescent="0.2">
      <c r="A8" s="20" t="s">
        <v>58</v>
      </c>
      <c r="B8" s="21" t="s">
        <v>120</v>
      </c>
      <c r="C8" s="21"/>
      <c r="D8" s="73" t="s">
        <v>53</v>
      </c>
      <c r="E8" s="25">
        <v>2434783.236</v>
      </c>
      <c r="F8" s="89">
        <v>2438838.5126899998</v>
      </c>
      <c r="G8" s="89">
        <v>1251913.9066900001</v>
      </c>
      <c r="H8" s="25">
        <v>1209040.5460000001</v>
      </c>
      <c r="I8" s="26">
        <f t="shared" si="0"/>
        <v>49.574440444047596</v>
      </c>
      <c r="J8" s="26">
        <f>H8/G8*100</f>
        <v>96.575374675455521</v>
      </c>
      <c r="K8" s="27">
        <f t="shared" si="1"/>
        <v>96.575374675455521</v>
      </c>
      <c r="L8" s="25">
        <f t="shared" ref="L8:L20" si="2">H8-G8</f>
        <v>-42873.360690000001</v>
      </c>
      <c r="M8" s="25">
        <v>1056820.459</v>
      </c>
      <c r="N8" s="27">
        <f t="shared" ref="N8:N73" si="3">H8/M8*100</f>
        <v>114.40359009930938</v>
      </c>
      <c r="O8" s="53">
        <f>H8-M8</f>
        <v>152220.08700000006</v>
      </c>
    </row>
    <row r="9" spans="1:15" ht="21" customHeight="1" x14ac:dyDescent="0.2">
      <c r="A9" s="20" t="s">
        <v>59</v>
      </c>
      <c r="B9" s="21" t="s">
        <v>121</v>
      </c>
      <c r="C9" s="21"/>
      <c r="D9" s="73" t="s">
        <v>52</v>
      </c>
      <c r="E9" s="25">
        <v>115819.868</v>
      </c>
      <c r="F9" s="25">
        <v>120299.84</v>
      </c>
      <c r="G9" s="25">
        <v>58963.211000000003</v>
      </c>
      <c r="H9" s="25">
        <v>58962.137000000002</v>
      </c>
      <c r="I9" s="26">
        <f t="shared" si="0"/>
        <v>49.012647897121063</v>
      </c>
      <c r="J9" s="26">
        <f>H9/G9*100</f>
        <v>99.998178525250253</v>
      </c>
      <c r="K9" s="27">
        <f t="shared" si="1"/>
        <v>99.998178525250253</v>
      </c>
      <c r="L9" s="25">
        <f t="shared" si="2"/>
        <v>-1.0740000000005239</v>
      </c>
      <c r="M9" s="25">
        <v>70996.881999999998</v>
      </c>
      <c r="N9" s="27">
        <f t="shared" si="3"/>
        <v>83.048910514126533</v>
      </c>
      <c r="O9" s="53">
        <f>H9-M9</f>
        <v>-12034.744999999995</v>
      </c>
    </row>
    <row r="10" spans="1:15" ht="24" customHeight="1" x14ac:dyDescent="0.2">
      <c r="A10" s="20" t="s">
        <v>60</v>
      </c>
      <c r="B10" s="21" t="s">
        <v>122</v>
      </c>
      <c r="C10" s="21"/>
      <c r="D10" s="73" t="s">
        <v>107</v>
      </c>
      <c r="E10" s="23">
        <f>E12+E16+E20+E28+E39+E40+E48+E49+E52+E56+E60+E64+E65+E69+E70+E74+E73+E66</f>
        <v>356931.97300000006</v>
      </c>
      <c r="F10" s="25">
        <f>F12+F16+F20+F28+F39+F40+F48+F49+F52+F56+F60+F64+F65+F69+F70+F74+F73+F66</f>
        <v>357387.946</v>
      </c>
      <c r="G10" s="25">
        <f>G12+G16+G20+G28+G39+G40+G48+G49+G52+G56+G60+G64+G65+G69+G70+G74+G73+G66</f>
        <v>170804.28900000002</v>
      </c>
      <c r="H10" s="23">
        <f>H12+H16+H20+H28+H39+H40+H48+H49+H52+H56+H60+H64+H65+H69+H70+H74+H73+H66</f>
        <v>170132.90599999999</v>
      </c>
      <c r="I10" s="26">
        <f t="shared" si="0"/>
        <v>47.604545118038203</v>
      </c>
      <c r="J10" s="26">
        <f>H10/G10*100</f>
        <v>99.606928488780497</v>
      </c>
      <c r="K10" s="27">
        <f t="shared" si="1"/>
        <v>99.606928488780497</v>
      </c>
      <c r="L10" s="25">
        <f t="shared" si="2"/>
        <v>-671.38300000003073</v>
      </c>
      <c r="M10" s="23">
        <f>M12+M16+M20+M28+M39+M40+M48+M49+M52+M56+M60+M64+M65+M69+M70+M74+M73+M66</f>
        <v>147286.51599999997</v>
      </c>
      <c r="N10" s="56">
        <f t="shared" si="3"/>
        <v>115.51152856382319</v>
      </c>
      <c r="O10" s="53">
        <f t="shared" ref="O10:O72" si="4">H10-M10</f>
        <v>22846.390000000014</v>
      </c>
    </row>
    <row r="11" spans="1:15" ht="22.5" customHeight="1" x14ac:dyDescent="0.2">
      <c r="A11" s="94"/>
      <c r="B11" s="65"/>
      <c r="C11" s="65"/>
      <c r="D11" s="74"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94"/>
      <c r="B12" s="65" t="s">
        <v>124</v>
      </c>
      <c r="C12" s="65"/>
      <c r="D12" s="74" t="s">
        <v>373</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94"/>
      <c r="B13" s="65"/>
      <c r="C13" s="65"/>
      <c r="D13" s="75" t="s">
        <v>46</v>
      </c>
      <c r="E13" s="28"/>
      <c r="F13" s="28"/>
      <c r="G13" s="24"/>
      <c r="H13" s="24"/>
      <c r="I13" s="29"/>
      <c r="J13" s="29"/>
      <c r="K13" s="30"/>
      <c r="L13" s="24">
        <f t="shared" si="2"/>
        <v>0</v>
      </c>
      <c r="M13" s="28"/>
      <c r="N13" s="30"/>
      <c r="O13" s="54">
        <f t="shared" si="4"/>
        <v>0</v>
      </c>
    </row>
    <row r="14" spans="1:15" ht="22.5" hidden="1" customHeight="1" x14ac:dyDescent="0.2">
      <c r="A14" s="94" t="s">
        <v>85</v>
      </c>
      <c r="B14" s="66" t="s">
        <v>123</v>
      </c>
      <c r="C14" s="66"/>
      <c r="D14" s="76" t="s">
        <v>207</v>
      </c>
      <c r="E14" s="24"/>
      <c r="F14" s="24"/>
      <c r="G14" s="24"/>
      <c r="H14" s="24"/>
      <c r="I14" s="29">
        <f t="shared" si="0"/>
        <v>0</v>
      </c>
      <c r="J14" s="29" t="e">
        <f t="shared" ref="J14:J81" si="9">H14/G14*100</f>
        <v>#DIV/0!</v>
      </c>
      <c r="K14" s="30">
        <f t="shared" si="1"/>
        <v>0</v>
      </c>
      <c r="L14" s="24">
        <f t="shared" si="2"/>
        <v>0</v>
      </c>
      <c r="M14" s="28"/>
      <c r="N14" s="30" t="e">
        <f t="shared" si="3"/>
        <v>#DIV/0!</v>
      </c>
      <c r="O14" s="54">
        <f t="shared" si="4"/>
        <v>0</v>
      </c>
    </row>
    <row r="15" spans="1:15" ht="15" hidden="1" customHeight="1" x14ac:dyDescent="0.2">
      <c r="A15" s="94" t="s">
        <v>88</v>
      </c>
      <c r="B15" s="66" t="s">
        <v>125</v>
      </c>
      <c r="C15" s="66"/>
      <c r="D15" s="76"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94"/>
      <c r="B16" s="65" t="s">
        <v>127</v>
      </c>
      <c r="C16" s="65"/>
      <c r="D16" s="77"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94"/>
      <c r="B17" s="65"/>
      <c r="C17" s="65"/>
      <c r="D17" s="76"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94" t="s">
        <v>86</v>
      </c>
      <c r="B18" s="66" t="s">
        <v>129</v>
      </c>
      <c r="C18" s="66"/>
      <c r="D18" s="76" t="s">
        <v>208</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94" t="s">
        <v>97</v>
      </c>
      <c r="B19" s="66" t="s">
        <v>209</v>
      </c>
      <c r="C19" s="66"/>
      <c r="D19" s="76"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94"/>
      <c r="B20" s="65" t="s">
        <v>131</v>
      </c>
      <c r="C20" s="65"/>
      <c r="D20" s="77" t="s">
        <v>210</v>
      </c>
      <c r="E20" s="24">
        <f>E24+E27+E22+E23</f>
        <v>170062.79</v>
      </c>
      <c r="F20" s="24">
        <f>F24+F27+F22+F23+F26</f>
        <v>170219.147</v>
      </c>
      <c r="G20" s="24">
        <f>G24+G27+G22+G23+G26</f>
        <v>81640.141999999993</v>
      </c>
      <c r="H20" s="24">
        <f>H24+H27+H22+H23+H26</f>
        <v>81640.141999999993</v>
      </c>
      <c r="I20" s="29">
        <f t="shared" si="0"/>
        <v>47.961785403612673</v>
      </c>
      <c r="J20" s="29">
        <f t="shared" si="9"/>
        <v>100</v>
      </c>
      <c r="K20" s="29">
        <f t="shared" si="1"/>
        <v>100</v>
      </c>
      <c r="L20" s="24">
        <f t="shared" si="2"/>
        <v>0</v>
      </c>
      <c r="M20" s="24">
        <f>M23+M27+M22+M24</f>
        <v>82019.579999999987</v>
      </c>
      <c r="N20" s="57">
        <f t="shared" si="3"/>
        <v>99.537381196051001</v>
      </c>
      <c r="O20" s="54">
        <f t="shared" si="4"/>
        <v>-379.43799999999464</v>
      </c>
    </row>
    <row r="21" spans="1:15" ht="21.75" customHeight="1" x14ac:dyDescent="0.2">
      <c r="A21" s="94"/>
      <c r="B21" s="65"/>
      <c r="C21" s="65"/>
      <c r="D21" s="76"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customHeight="1" x14ac:dyDescent="0.2">
      <c r="A22" s="94"/>
      <c r="B22" s="65" t="s">
        <v>196</v>
      </c>
      <c r="C22" s="65"/>
      <c r="D22" s="76" t="s">
        <v>375</v>
      </c>
      <c r="E22" s="24"/>
      <c r="F22" s="24"/>
      <c r="G22" s="24"/>
      <c r="H22" s="24"/>
      <c r="I22" s="29">
        <f t="shared" si="13"/>
        <v>0</v>
      </c>
      <c r="J22" s="29" t="e">
        <f t="shared" si="14"/>
        <v>#DIV/0!</v>
      </c>
      <c r="K22" s="29">
        <f t="shared" si="15"/>
        <v>0</v>
      </c>
      <c r="L22" s="24"/>
      <c r="M22" s="24">
        <v>1.02</v>
      </c>
      <c r="N22" s="57">
        <f t="shared" si="3"/>
        <v>0</v>
      </c>
      <c r="O22" s="54">
        <f t="shared" si="4"/>
        <v>-1.02</v>
      </c>
    </row>
    <row r="23" spans="1:15" ht="29.25" customHeight="1" x14ac:dyDescent="0.2">
      <c r="A23" s="94"/>
      <c r="B23" s="65" t="s">
        <v>376</v>
      </c>
      <c r="C23" s="65"/>
      <c r="D23" s="76" t="s">
        <v>377</v>
      </c>
      <c r="E23" s="24">
        <v>1092.5</v>
      </c>
      <c r="F23" s="24">
        <v>1092.5</v>
      </c>
      <c r="G23" s="24">
        <v>489.04899999999998</v>
      </c>
      <c r="H23" s="24">
        <v>489.04899999999998</v>
      </c>
      <c r="I23" s="29">
        <f t="shared" si="13"/>
        <v>44.764210526315793</v>
      </c>
      <c r="J23" s="29">
        <f t="shared" si="14"/>
        <v>100</v>
      </c>
      <c r="K23" s="29">
        <f t="shared" si="15"/>
        <v>100</v>
      </c>
      <c r="L23" s="24"/>
      <c r="M23" s="24">
        <v>571.86300000000006</v>
      </c>
      <c r="N23" s="57">
        <f t="shared" si="3"/>
        <v>85.518559515128615</v>
      </c>
      <c r="O23" s="54">
        <f t="shared" si="4"/>
        <v>-82.814000000000078</v>
      </c>
    </row>
    <row r="24" spans="1:15" ht="32.25" customHeight="1" x14ac:dyDescent="0.2">
      <c r="A24" s="94" t="s">
        <v>40</v>
      </c>
      <c r="B24" s="66" t="s">
        <v>211</v>
      </c>
      <c r="C24" s="66" t="s">
        <v>133</v>
      </c>
      <c r="D24" s="76" t="s">
        <v>134</v>
      </c>
      <c r="E24" s="24">
        <v>58120.262999999999</v>
      </c>
      <c r="F24" s="24">
        <v>58276.62</v>
      </c>
      <c r="G24" s="24">
        <v>25109.706999999999</v>
      </c>
      <c r="H24" s="24">
        <v>25109.706999999999</v>
      </c>
      <c r="I24" s="29">
        <f t="shared" ref="I24:I154" si="16">IF(F24&gt;0,H24/F24*100,0)</f>
        <v>43.087102512122357</v>
      </c>
      <c r="J24" s="29"/>
      <c r="K24" s="30">
        <f t="shared" ref="K24:K154" si="17">IF(G24&gt;0,H24/G24*100,0)</f>
        <v>100</v>
      </c>
      <c r="L24" s="51">
        <f t="shared" ref="L24:L154" si="18">H24-G24</f>
        <v>0</v>
      </c>
      <c r="M24" s="95">
        <v>29000.206999999999</v>
      </c>
      <c r="N24" s="57">
        <f t="shared" si="3"/>
        <v>86.584578516974034</v>
      </c>
      <c r="O24" s="54">
        <f t="shared" si="4"/>
        <v>-3890.5</v>
      </c>
    </row>
    <row r="25" spans="1:15" ht="17.25" hidden="1" customHeight="1" x14ac:dyDescent="0.2">
      <c r="A25" s="94"/>
      <c r="B25" s="66" t="s">
        <v>132</v>
      </c>
      <c r="C25" s="66"/>
      <c r="D25" s="76" t="s">
        <v>344</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1.5" hidden="1" customHeight="1" x14ac:dyDescent="0.2">
      <c r="A26" s="94"/>
      <c r="B26" s="66" t="s">
        <v>132</v>
      </c>
      <c r="C26" s="66"/>
      <c r="D26" s="76" t="s">
        <v>395</v>
      </c>
      <c r="E26" s="24"/>
      <c r="F26" s="24"/>
      <c r="G26" s="24"/>
      <c r="H26" s="24"/>
      <c r="I26" s="29">
        <f t="shared" si="19"/>
        <v>0</v>
      </c>
      <c r="J26" s="29"/>
      <c r="K26" s="30">
        <f t="shared" si="20"/>
        <v>0</v>
      </c>
      <c r="L26" s="51">
        <f t="shared" si="21"/>
        <v>0</v>
      </c>
      <c r="M26" s="24"/>
      <c r="N26" s="30"/>
      <c r="O26" s="54">
        <f t="shared" si="4"/>
        <v>0</v>
      </c>
    </row>
    <row r="27" spans="1:15" ht="30.75" customHeight="1" x14ac:dyDescent="0.2">
      <c r="A27" s="94" t="s">
        <v>7</v>
      </c>
      <c r="B27" s="66" t="s">
        <v>212</v>
      </c>
      <c r="C27" s="66" t="s">
        <v>133</v>
      </c>
      <c r="D27" s="76" t="s">
        <v>135</v>
      </c>
      <c r="E27" s="24">
        <v>110850.027</v>
      </c>
      <c r="F27" s="24">
        <v>110850.027</v>
      </c>
      <c r="G27" s="24">
        <v>56041.385999999999</v>
      </c>
      <c r="H27" s="24">
        <v>56041.385999999999</v>
      </c>
      <c r="I27" s="29">
        <f t="shared" si="16"/>
        <v>50.556041813142727</v>
      </c>
      <c r="J27" s="29">
        <f t="shared" si="9"/>
        <v>100</v>
      </c>
      <c r="K27" s="30">
        <f t="shared" si="17"/>
        <v>100</v>
      </c>
      <c r="L27" s="24">
        <f t="shared" si="18"/>
        <v>0</v>
      </c>
      <c r="M27" s="24">
        <v>52446.49</v>
      </c>
      <c r="N27" s="60">
        <f t="shared" si="3"/>
        <v>106.8544072253453</v>
      </c>
      <c r="O27" s="54">
        <f t="shared" si="4"/>
        <v>3594.8960000000006</v>
      </c>
    </row>
    <row r="28" spans="1:15" ht="14.25" hidden="1" customHeight="1" x14ac:dyDescent="0.2">
      <c r="A28" s="94"/>
      <c r="B28" s="65">
        <v>3040</v>
      </c>
      <c r="C28" s="65"/>
      <c r="D28" s="77" t="s">
        <v>213</v>
      </c>
      <c r="E28" s="24">
        <f>SUM(E30:E36)</f>
        <v>0</v>
      </c>
      <c r="F28" s="24">
        <f>SUM(F30:F36)</f>
        <v>0</v>
      </c>
      <c r="G28" s="24">
        <f>SUM(G30:G38)</f>
        <v>0</v>
      </c>
      <c r="H28" s="24">
        <f t="shared" ref="H28" si="22">SUM(H30:H38)</f>
        <v>0</v>
      </c>
      <c r="I28" s="29">
        <f t="shared" si="16"/>
        <v>0</v>
      </c>
      <c r="J28" s="29"/>
      <c r="K28" s="30">
        <f t="shared" si="17"/>
        <v>0</v>
      </c>
      <c r="L28" s="24">
        <f t="shared" si="18"/>
        <v>0</v>
      </c>
      <c r="M28" s="28">
        <v>0</v>
      </c>
      <c r="N28" s="60" t="e">
        <f t="shared" si="3"/>
        <v>#DIV/0!</v>
      </c>
      <c r="O28" s="54">
        <f t="shared" si="4"/>
        <v>0</v>
      </c>
    </row>
    <row r="29" spans="1:15" ht="13.5" hidden="1" customHeight="1" x14ac:dyDescent="0.2">
      <c r="A29" s="94"/>
      <c r="B29" s="65"/>
      <c r="C29" s="65"/>
      <c r="D29" s="76" t="s">
        <v>46</v>
      </c>
      <c r="E29" s="24"/>
      <c r="F29" s="24"/>
      <c r="G29" s="24"/>
      <c r="H29" s="24"/>
      <c r="I29" s="29"/>
      <c r="J29" s="29"/>
      <c r="K29" s="30"/>
      <c r="L29" s="24"/>
      <c r="M29" s="28"/>
      <c r="N29" s="60" t="e">
        <f t="shared" si="3"/>
        <v>#DIV/0!</v>
      </c>
      <c r="O29" s="54">
        <f t="shared" si="4"/>
        <v>0</v>
      </c>
    </row>
    <row r="30" spans="1:15" ht="15.75" hidden="1" x14ac:dyDescent="0.2">
      <c r="A30" s="94" t="s">
        <v>61</v>
      </c>
      <c r="B30" s="66">
        <v>3041</v>
      </c>
      <c r="C30" s="66" t="s">
        <v>136</v>
      </c>
      <c r="D30" s="76" t="s">
        <v>137</v>
      </c>
      <c r="E30" s="24"/>
      <c r="F30" s="24"/>
      <c r="G30" s="24"/>
      <c r="H30" s="24"/>
      <c r="I30" s="29">
        <f t="shared" si="16"/>
        <v>0</v>
      </c>
      <c r="J30" s="29" t="e">
        <f t="shared" si="9"/>
        <v>#DIV/0!</v>
      </c>
      <c r="K30" s="30">
        <f t="shared" si="17"/>
        <v>0</v>
      </c>
      <c r="L30" s="24">
        <f t="shared" si="18"/>
        <v>0</v>
      </c>
      <c r="M30" s="28"/>
      <c r="N30" s="60" t="e">
        <f t="shared" si="3"/>
        <v>#DIV/0!</v>
      </c>
      <c r="O30" s="54">
        <f t="shared" si="4"/>
        <v>0</v>
      </c>
    </row>
    <row r="31" spans="1:15" ht="15.75" hidden="1" x14ac:dyDescent="0.2">
      <c r="A31" s="94" t="s">
        <v>62</v>
      </c>
      <c r="B31" s="66">
        <v>3042</v>
      </c>
      <c r="C31" s="66" t="s">
        <v>136</v>
      </c>
      <c r="D31" s="76" t="s">
        <v>142</v>
      </c>
      <c r="E31" s="24"/>
      <c r="F31" s="24"/>
      <c r="G31" s="24"/>
      <c r="H31" s="24"/>
      <c r="I31" s="29">
        <f t="shared" si="16"/>
        <v>0</v>
      </c>
      <c r="J31" s="29" t="e">
        <f t="shared" si="9"/>
        <v>#DIV/0!</v>
      </c>
      <c r="K31" s="30">
        <f t="shared" si="17"/>
        <v>0</v>
      </c>
      <c r="L31" s="24">
        <f t="shared" si="18"/>
        <v>0</v>
      </c>
      <c r="M31" s="28"/>
      <c r="N31" s="60" t="e">
        <f t="shared" si="3"/>
        <v>#DIV/0!</v>
      </c>
      <c r="O31" s="54">
        <f t="shared" si="4"/>
        <v>0</v>
      </c>
    </row>
    <row r="32" spans="1:15" ht="15.75" hidden="1" x14ac:dyDescent="0.2">
      <c r="A32" s="94" t="s">
        <v>63</v>
      </c>
      <c r="B32" s="66">
        <v>3043</v>
      </c>
      <c r="C32" s="66" t="s">
        <v>136</v>
      </c>
      <c r="D32" s="76" t="s">
        <v>138</v>
      </c>
      <c r="E32" s="24"/>
      <c r="F32" s="24"/>
      <c r="G32" s="24"/>
      <c r="H32" s="24"/>
      <c r="I32" s="29">
        <f t="shared" si="16"/>
        <v>0</v>
      </c>
      <c r="J32" s="29" t="e">
        <f t="shared" si="9"/>
        <v>#DIV/0!</v>
      </c>
      <c r="K32" s="30">
        <f t="shared" si="17"/>
        <v>0</v>
      </c>
      <c r="L32" s="24">
        <f t="shared" si="18"/>
        <v>0</v>
      </c>
      <c r="M32" s="28"/>
      <c r="N32" s="60" t="e">
        <f t="shared" si="3"/>
        <v>#DIV/0!</v>
      </c>
      <c r="O32" s="54">
        <f t="shared" si="4"/>
        <v>0</v>
      </c>
    </row>
    <row r="33" spans="1:15" ht="31.5" hidden="1" x14ac:dyDescent="0.2">
      <c r="A33" s="94" t="s">
        <v>64</v>
      </c>
      <c r="B33" s="66">
        <v>3044</v>
      </c>
      <c r="C33" s="66" t="s">
        <v>136</v>
      </c>
      <c r="D33" s="76" t="s">
        <v>139</v>
      </c>
      <c r="E33" s="24"/>
      <c r="F33" s="24"/>
      <c r="G33" s="24"/>
      <c r="H33" s="24"/>
      <c r="I33" s="29">
        <f t="shared" si="16"/>
        <v>0</v>
      </c>
      <c r="J33" s="29" t="e">
        <f t="shared" si="9"/>
        <v>#DIV/0!</v>
      </c>
      <c r="K33" s="30">
        <f t="shared" si="17"/>
        <v>0</v>
      </c>
      <c r="L33" s="24">
        <f t="shared" si="18"/>
        <v>0</v>
      </c>
      <c r="M33" s="28"/>
      <c r="N33" s="60" t="e">
        <f t="shared" si="3"/>
        <v>#DIV/0!</v>
      </c>
      <c r="O33" s="54">
        <f t="shared" si="4"/>
        <v>0</v>
      </c>
    </row>
    <row r="34" spans="1:15" ht="15.75" hidden="1" x14ac:dyDescent="0.2">
      <c r="A34" s="94" t="s">
        <v>89</v>
      </c>
      <c r="B34" s="66">
        <v>3045</v>
      </c>
      <c r="C34" s="66" t="s">
        <v>136</v>
      </c>
      <c r="D34" s="76" t="s">
        <v>140</v>
      </c>
      <c r="E34" s="24"/>
      <c r="F34" s="24"/>
      <c r="G34" s="24"/>
      <c r="H34" s="24"/>
      <c r="I34" s="29">
        <f t="shared" si="16"/>
        <v>0</v>
      </c>
      <c r="J34" s="29" t="e">
        <f t="shared" si="9"/>
        <v>#DIV/0!</v>
      </c>
      <c r="K34" s="30">
        <f t="shared" si="17"/>
        <v>0</v>
      </c>
      <c r="L34" s="24">
        <f t="shared" si="18"/>
        <v>0</v>
      </c>
      <c r="M34" s="28"/>
      <c r="N34" s="60" t="e">
        <f t="shared" si="3"/>
        <v>#DIV/0!</v>
      </c>
      <c r="O34" s="54">
        <f t="shared" si="4"/>
        <v>0</v>
      </c>
    </row>
    <row r="35" spans="1:15" ht="15.75" hidden="1" x14ac:dyDescent="0.2">
      <c r="A35" s="94" t="s">
        <v>23</v>
      </c>
      <c r="B35" s="66">
        <v>3046</v>
      </c>
      <c r="C35" s="66" t="s">
        <v>136</v>
      </c>
      <c r="D35" s="76" t="s">
        <v>141</v>
      </c>
      <c r="E35" s="24"/>
      <c r="F35" s="24"/>
      <c r="G35" s="24"/>
      <c r="H35" s="24"/>
      <c r="I35" s="29">
        <f t="shared" si="16"/>
        <v>0</v>
      </c>
      <c r="J35" s="29" t="e">
        <f t="shared" si="9"/>
        <v>#DIV/0!</v>
      </c>
      <c r="K35" s="30">
        <f t="shared" si="17"/>
        <v>0</v>
      </c>
      <c r="L35" s="24">
        <f t="shared" si="18"/>
        <v>0</v>
      </c>
      <c r="M35" s="28"/>
      <c r="N35" s="60" t="e">
        <f t="shared" si="3"/>
        <v>#DIV/0!</v>
      </c>
      <c r="O35" s="54">
        <f t="shared" si="4"/>
        <v>0</v>
      </c>
    </row>
    <row r="36" spans="1:15" ht="31.5" hidden="1" x14ac:dyDescent="0.2">
      <c r="A36" s="94" t="s">
        <v>98</v>
      </c>
      <c r="B36" s="66">
        <v>3047</v>
      </c>
      <c r="C36" s="66" t="s">
        <v>136</v>
      </c>
      <c r="D36" s="76" t="s">
        <v>214</v>
      </c>
      <c r="E36" s="24"/>
      <c r="F36" s="24"/>
      <c r="G36" s="24"/>
      <c r="H36" s="24"/>
      <c r="I36" s="29">
        <f t="shared" si="16"/>
        <v>0</v>
      </c>
      <c r="J36" s="29" t="e">
        <f t="shared" si="9"/>
        <v>#DIV/0!</v>
      </c>
      <c r="K36" s="30">
        <f t="shared" si="17"/>
        <v>0</v>
      </c>
      <c r="L36" s="24">
        <f t="shared" si="18"/>
        <v>0</v>
      </c>
      <c r="M36" s="28"/>
      <c r="N36" s="60" t="e">
        <f t="shared" si="3"/>
        <v>#DIV/0!</v>
      </c>
      <c r="O36" s="54">
        <f t="shared" si="4"/>
        <v>0</v>
      </c>
    </row>
    <row r="37" spans="1:15" ht="31.5" hidden="1" x14ac:dyDescent="0.2">
      <c r="A37" s="94" t="s">
        <v>24</v>
      </c>
      <c r="B37" s="66">
        <v>3050</v>
      </c>
      <c r="C37" s="66" t="s">
        <v>133</v>
      </c>
      <c r="D37" s="76"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60" t="e">
        <f t="shared" si="3"/>
        <v>#DIV/0!</v>
      </c>
      <c r="O37" s="54">
        <f t="shared" si="4"/>
        <v>0</v>
      </c>
    </row>
    <row r="38" spans="1:15" ht="31.5" hidden="1" x14ac:dyDescent="0.2">
      <c r="A38" s="94"/>
      <c r="B38" s="66" t="s">
        <v>143</v>
      </c>
      <c r="C38" s="66"/>
      <c r="D38" s="76" t="s">
        <v>372</v>
      </c>
      <c r="E38" s="24"/>
      <c r="F38" s="24"/>
      <c r="G38" s="24"/>
      <c r="H38" s="24"/>
      <c r="I38" s="29">
        <f t="shared" si="23"/>
        <v>0</v>
      </c>
      <c r="J38" s="29" t="e">
        <f t="shared" si="24"/>
        <v>#DIV/0!</v>
      </c>
      <c r="K38" s="30">
        <f t="shared" si="25"/>
        <v>0</v>
      </c>
      <c r="L38" s="24">
        <f t="shared" si="26"/>
        <v>0</v>
      </c>
      <c r="M38" s="28"/>
      <c r="N38" s="60" t="e">
        <f t="shared" si="3"/>
        <v>#DIV/0!</v>
      </c>
      <c r="O38" s="54">
        <f t="shared" si="4"/>
        <v>0</v>
      </c>
    </row>
    <row r="39" spans="1:15" ht="30.75" customHeight="1" x14ac:dyDescent="0.2">
      <c r="A39" s="94" t="s">
        <v>24</v>
      </c>
      <c r="B39" s="65">
        <v>3050</v>
      </c>
      <c r="C39" s="65" t="s">
        <v>133</v>
      </c>
      <c r="D39" s="77" t="s">
        <v>145</v>
      </c>
      <c r="E39" s="24">
        <v>1246.7</v>
      </c>
      <c r="F39" s="24">
        <v>1246.7</v>
      </c>
      <c r="G39" s="24">
        <v>520.56600000000003</v>
      </c>
      <c r="H39" s="24">
        <v>520.56600000000003</v>
      </c>
      <c r="I39" s="29">
        <f t="shared" si="16"/>
        <v>41.755514558434271</v>
      </c>
      <c r="J39" s="29">
        <f t="shared" si="9"/>
        <v>100</v>
      </c>
      <c r="K39" s="30">
        <f t="shared" si="17"/>
        <v>100</v>
      </c>
      <c r="L39" s="24">
        <f t="shared" si="18"/>
        <v>0</v>
      </c>
      <c r="M39" s="24">
        <v>704.56</v>
      </c>
      <c r="N39" s="60">
        <f t="shared" si="3"/>
        <v>73.885261723628943</v>
      </c>
      <c r="O39" s="54">
        <f t="shared" si="4"/>
        <v>-183.99399999999991</v>
      </c>
    </row>
    <row r="40" spans="1:15" ht="17.25" hidden="1" customHeight="1" x14ac:dyDescent="0.2">
      <c r="A40" s="94" t="s">
        <v>31</v>
      </c>
      <c r="B40" s="65" t="s">
        <v>146</v>
      </c>
      <c r="C40" s="65" t="s">
        <v>144</v>
      </c>
      <c r="D40" s="77" t="s">
        <v>215</v>
      </c>
      <c r="E40" s="24">
        <f>SUM(E42:E46)</f>
        <v>0</v>
      </c>
      <c r="F40" s="24">
        <f>SUM(F42:F46)</f>
        <v>0</v>
      </c>
      <c r="G40" s="24">
        <f>SUM(G42:G47)</f>
        <v>0</v>
      </c>
      <c r="H40" s="24"/>
      <c r="I40" s="29">
        <f t="shared" si="16"/>
        <v>0</v>
      </c>
      <c r="J40" s="29" t="e">
        <f t="shared" si="9"/>
        <v>#DIV/0!</v>
      </c>
      <c r="K40" s="30">
        <f t="shared" si="17"/>
        <v>0</v>
      </c>
      <c r="L40" s="24">
        <f t="shared" si="18"/>
        <v>0</v>
      </c>
      <c r="M40" s="28"/>
      <c r="N40" s="60" t="e">
        <f t="shared" si="3"/>
        <v>#DIV/0!</v>
      </c>
      <c r="O40" s="54">
        <f t="shared" si="4"/>
        <v>0</v>
      </c>
    </row>
    <row r="41" spans="1:15" ht="17.25" hidden="1" customHeight="1" x14ac:dyDescent="0.2">
      <c r="A41" s="94"/>
      <c r="B41" s="65"/>
      <c r="C41" s="65"/>
      <c r="D41" s="76" t="s">
        <v>46</v>
      </c>
      <c r="E41" s="24"/>
      <c r="F41" s="24"/>
      <c r="G41" s="24"/>
      <c r="H41" s="24"/>
      <c r="I41" s="29">
        <f t="shared" ref="I41:I46" si="27">IF(F41&gt;0,H41/F41*100,0)</f>
        <v>0</v>
      </c>
      <c r="J41" s="29" t="e">
        <f t="shared" ref="J41:J46" si="28">H41/G41*100</f>
        <v>#DIV/0!</v>
      </c>
      <c r="K41" s="30">
        <f t="shared" ref="K41:K46" si="29">IF(G41&gt;0,H41/G41*100,0)</f>
        <v>0</v>
      </c>
      <c r="L41" s="24"/>
      <c r="M41" s="28"/>
      <c r="N41" s="60" t="e">
        <f t="shared" si="3"/>
        <v>#DIV/0!</v>
      </c>
      <c r="O41" s="54">
        <f t="shared" si="4"/>
        <v>0</v>
      </c>
    </row>
    <row r="42" spans="1:15" ht="18" hidden="1" customHeight="1" x14ac:dyDescent="0.2">
      <c r="A42" s="94"/>
      <c r="B42" s="66" t="s">
        <v>221</v>
      </c>
      <c r="C42" s="65"/>
      <c r="D42" s="76" t="s">
        <v>216</v>
      </c>
      <c r="E42" s="24"/>
      <c r="F42" s="24"/>
      <c r="G42" s="24"/>
      <c r="H42" s="24"/>
      <c r="I42" s="29">
        <f t="shared" si="27"/>
        <v>0</v>
      </c>
      <c r="J42" s="29" t="e">
        <f t="shared" si="28"/>
        <v>#DIV/0!</v>
      </c>
      <c r="K42" s="30">
        <f t="shared" si="29"/>
        <v>0</v>
      </c>
      <c r="L42" s="24"/>
      <c r="M42" s="28"/>
      <c r="N42" s="60" t="e">
        <f t="shared" si="3"/>
        <v>#DIV/0!</v>
      </c>
      <c r="O42" s="54">
        <f t="shared" si="4"/>
        <v>0</v>
      </c>
    </row>
    <row r="43" spans="1:15" ht="28.5" hidden="1" customHeight="1" x14ac:dyDescent="0.2">
      <c r="A43" s="94"/>
      <c r="B43" s="66" t="s">
        <v>222</v>
      </c>
      <c r="C43" s="65"/>
      <c r="D43" s="76" t="s">
        <v>217</v>
      </c>
      <c r="E43" s="24"/>
      <c r="F43" s="24"/>
      <c r="G43" s="24"/>
      <c r="H43" s="24"/>
      <c r="I43" s="29">
        <f t="shared" si="27"/>
        <v>0</v>
      </c>
      <c r="J43" s="29" t="e">
        <f t="shared" si="28"/>
        <v>#DIV/0!</v>
      </c>
      <c r="K43" s="30">
        <f t="shared" si="29"/>
        <v>0</v>
      </c>
      <c r="L43" s="24"/>
      <c r="M43" s="28"/>
      <c r="N43" s="60" t="e">
        <f t="shared" si="3"/>
        <v>#DIV/0!</v>
      </c>
      <c r="O43" s="54">
        <f t="shared" si="4"/>
        <v>0</v>
      </c>
    </row>
    <row r="44" spans="1:15" ht="30.75" hidden="1" customHeight="1" x14ac:dyDescent="0.2">
      <c r="A44" s="94"/>
      <c r="B44" s="66" t="s">
        <v>223</v>
      </c>
      <c r="C44" s="65"/>
      <c r="D44" s="76" t="s">
        <v>218</v>
      </c>
      <c r="E44" s="24"/>
      <c r="F44" s="24"/>
      <c r="G44" s="24"/>
      <c r="H44" s="24"/>
      <c r="I44" s="29">
        <f t="shared" si="27"/>
        <v>0</v>
      </c>
      <c r="J44" s="29" t="e">
        <f t="shared" si="28"/>
        <v>#DIV/0!</v>
      </c>
      <c r="K44" s="30">
        <f t="shared" si="29"/>
        <v>0</v>
      </c>
      <c r="L44" s="24"/>
      <c r="M44" s="28"/>
      <c r="N44" s="60" t="e">
        <f t="shared" si="3"/>
        <v>#DIV/0!</v>
      </c>
      <c r="O44" s="54">
        <f t="shared" si="4"/>
        <v>0</v>
      </c>
    </row>
    <row r="45" spans="1:15" ht="27.75" hidden="1" customHeight="1" x14ac:dyDescent="0.2">
      <c r="A45" s="94"/>
      <c r="B45" s="66" t="s">
        <v>224</v>
      </c>
      <c r="C45" s="65"/>
      <c r="D45" s="76" t="s">
        <v>219</v>
      </c>
      <c r="E45" s="24"/>
      <c r="F45" s="24"/>
      <c r="G45" s="24"/>
      <c r="H45" s="24"/>
      <c r="I45" s="29">
        <f t="shared" si="27"/>
        <v>0</v>
      </c>
      <c r="J45" s="29" t="e">
        <f t="shared" si="28"/>
        <v>#DIV/0!</v>
      </c>
      <c r="K45" s="30">
        <f t="shared" si="29"/>
        <v>0</v>
      </c>
      <c r="L45" s="24"/>
      <c r="M45" s="28"/>
      <c r="N45" s="60" t="e">
        <f t="shared" si="3"/>
        <v>#DIV/0!</v>
      </c>
      <c r="O45" s="54">
        <f t="shared" si="4"/>
        <v>0</v>
      </c>
    </row>
    <row r="46" spans="1:15" ht="23.25" hidden="1" customHeight="1" x14ac:dyDescent="0.2">
      <c r="A46" s="94"/>
      <c r="B46" s="66" t="s">
        <v>225</v>
      </c>
      <c r="C46" s="65"/>
      <c r="D46" s="76" t="s">
        <v>220</v>
      </c>
      <c r="E46" s="24"/>
      <c r="F46" s="24"/>
      <c r="G46" s="24"/>
      <c r="H46" s="24"/>
      <c r="I46" s="29">
        <f t="shared" si="27"/>
        <v>0</v>
      </c>
      <c r="J46" s="29" t="e">
        <f t="shared" si="28"/>
        <v>#DIV/0!</v>
      </c>
      <c r="K46" s="30">
        <f t="shared" si="29"/>
        <v>0</v>
      </c>
      <c r="L46" s="24"/>
      <c r="M46" s="28"/>
      <c r="N46" s="60" t="e">
        <f t="shared" si="3"/>
        <v>#DIV/0!</v>
      </c>
      <c r="O46" s="54">
        <f t="shared" si="4"/>
        <v>0</v>
      </c>
    </row>
    <row r="47" spans="1:15" ht="27.75" hidden="1" customHeight="1" x14ac:dyDescent="0.2">
      <c r="A47" s="94"/>
      <c r="B47" s="66" t="s">
        <v>370</v>
      </c>
      <c r="C47" s="65"/>
      <c r="D47" s="76" t="s">
        <v>371</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60" t="e">
        <f t="shared" si="3"/>
        <v>#DIV/0!</v>
      </c>
      <c r="O47" s="54">
        <f t="shared" si="4"/>
        <v>0</v>
      </c>
    </row>
    <row r="48" spans="1:15" ht="30.75" customHeight="1" x14ac:dyDescent="0.2">
      <c r="A48" s="94" t="s">
        <v>12</v>
      </c>
      <c r="B48" s="65" t="s">
        <v>147</v>
      </c>
      <c r="C48" s="65" t="s">
        <v>148</v>
      </c>
      <c r="D48" s="77" t="s">
        <v>226</v>
      </c>
      <c r="E48" s="24">
        <v>105</v>
      </c>
      <c r="F48" s="24">
        <v>105</v>
      </c>
      <c r="G48" s="24">
        <v>52.868000000000002</v>
      </c>
      <c r="H48" s="24">
        <v>6.6929999999999996</v>
      </c>
      <c r="I48" s="29">
        <f t="shared" si="16"/>
        <v>6.3742857142857146</v>
      </c>
      <c r="J48" s="29">
        <f t="shared" si="9"/>
        <v>12.65983203450102</v>
      </c>
      <c r="K48" s="30">
        <f t="shared" si="17"/>
        <v>12.65983203450102</v>
      </c>
      <c r="L48" s="24">
        <f t="shared" ref="L48" si="34">H48-G48</f>
        <v>-46.175000000000004</v>
      </c>
      <c r="M48" s="24">
        <v>19.766999999999999</v>
      </c>
      <c r="N48" s="60">
        <f t="shared" si="3"/>
        <v>33.859462740931853</v>
      </c>
      <c r="O48" s="54">
        <f t="shared" si="4"/>
        <v>-13.074</v>
      </c>
    </row>
    <row r="49" spans="1:15" ht="45.75" customHeight="1" x14ac:dyDescent="0.2">
      <c r="A49" s="94"/>
      <c r="B49" s="65" t="s">
        <v>181</v>
      </c>
      <c r="C49" s="65"/>
      <c r="D49" s="77" t="s">
        <v>227</v>
      </c>
      <c r="E49" s="24">
        <f>E51</f>
        <v>32501.924999999999</v>
      </c>
      <c r="F49" s="24">
        <f>F51</f>
        <v>32501.924999999999</v>
      </c>
      <c r="G49" s="24">
        <f t="shared" ref="G49" si="35">G51</f>
        <v>14644.932000000001</v>
      </c>
      <c r="H49" s="24">
        <f t="shared" ref="H49" si="36">H51</f>
        <v>14624.862999999999</v>
      </c>
      <c r="I49" s="29">
        <f t="shared" si="16"/>
        <v>44.996913259753072</v>
      </c>
      <c r="J49" s="29">
        <f t="shared" si="9"/>
        <v>99.862962832466536</v>
      </c>
      <c r="K49" s="30">
        <f t="shared" si="17"/>
        <v>99.862962832466536</v>
      </c>
      <c r="L49" s="24">
        <f t="shared" si="18"/>
        <v>-20.069000000001324</v>
      </c>
      <c r="M49" s="28">
        <f t="shared" ref="M49" si="37">M51</f>
        <v>12833.941000000001</v>
      </c>
      <c r="N49" s="30">
        <f t="shared" si="3"/>
        <v>113.95457560542002</v>
      </c>
      <c r="O49" s="54">
        <f t="shared" si="4"/>
        <v>1790.9219999999987</v>
      </c>
    </row>
    <row r="50" spans="1:15" ht="22.5" customHeight="1" x14ac:dyDescent="0.2">
      <c r="A50" s="94"/>
      <c r="B50" s="65"/>
      <c r="C50" s="65"/>
      <c r="D50" s="76" t="s">
        <v>46</v>
      </c>
      <c r="E50" s="24"/>
      <c r="F50" s="24"/>
      <c r="G50" s="24"/>
      <c r="H50" s="24"/>
      <c r="I50" s="29">
        <f t="shared" si="16"/>
        <v>0</v>
      </c>
      <c r="J50" s="29" t="e">
        <f t="shared" si="9"/>
        <v>#DIV/0!</v>
      </c>
      <c r="K50" s="30">
        <f t="shared" si="17"/>
        <v>0</v>
      </c>
      <c r="L50" s="24">
        <f t="shared" si="18"/>
        <v>0</v>
      </c>
      <c r="M50" s="28"/>
      <c r="N50" s="30"/>
      <c r="O50" s="54">
        <f t="shared" si="4"/>
        <v>0</v>
      </c>
    </row>
    <row r="51" spans="1:15" ht="45" customHeight="1" x14ac:dyDescent="0.2">
      <c r="A51" s="94" t="s">
        <v>69</v>
      </c>
      <c r="B51" s="66" t="s">
        <v>149</v>
      </c>
      <c r="C51" s="65" t="s">
        <v>150</v>
      </c>
      <c r="D51" s="76" t="s">
        <v>151</v>
      </c>
      <c r="E51" s="24">
        <v>32501.924999999999</v>
      </c>
      <c r="F51" s="24">
        <v>32501.924999999999</v>
      </c>
      <c r="G51" s="24">
        <v>14644.932000000001</v>
      </c>
      <c r="H51" s="24">
        <v>14624.862999999999</v>
      </c>
      <c r="I51" s="29">
        <f t="shared" si="16"/>
        <v>44.996913259753072</v>
      </c>
      <c r="J51" s="29">
        <f t="shared" si="9"/>
        <v>99.862962832466536</v>
      </c>
      <c r="K51" s="30">
        <f t="shared" si="17"/>
        <v>99.862962832466536</v>
      </c>
      <c r="L51" s="24">
        <f t="shared" si="18"/>
        <v>-20.069000000001324</v>
      </c>
      <c r="M51" s="28">
        <v>12833.941000000001</v>
      </c>
      <c r="N51" s="30">
        <f t="shared" si="3"/>
        <v>113.95457560542002</v>
      </c>
      <c r="O51" s="54">
        <f t="shared" si="4"/>
        <v>1790.9219999999987</v>
      </c>
    </row>
    <row r="52" spans="1:15" ht="23.25" customHeight="1" x14ac:dyDescent="0.2">
      <c r="A52" s="94"/>
      <c r="B52" s="65" t="s">
        <v>157</v>
      </c>
      <c r="C52" s="65"/>
      <c r="D52" s="77" t="s">
        <v>158</v>
      </c>
      <c r="E52" s="24">
        <f>E55</f>
        <v>670.86300000000006</v>
      </c>
      <c r="F52" s="24">
        <f>F55+F54</f>
        <v>670.86300000000006</v>
      </c>
      <c r="G52" s="24">
        <f>G55+G54</f>
        <v>312.85399999999998</v>
      </c>
      <c r="H52" s="24">
        <f>H55+H54</f>
        <v>312.85399999999998</v>
      </c>
      <c r="I52" s="29">
        <f t="shared" si="16"/>
        <v>46.634558769823343</v>
      </c>
      <c r="J52" s="29">
        <f t="shared" si="9"/>
        <v>100</v>
      </c>
      <c r="K52" s="30">
        <f t="shared" si="17"/>
        <v>100</v>
      </c>
      <c r="L52" s="24">
        <f t="shared" si="18"/>
        <v>0</v>
      </c>
      <c r="M52" s="28">
        <f>M55+M54</f>
        <v>255.96199999999999</v>
      </c>
      <c r="N52" s="30">
        <f t="shared" si="3"/>
        <v>122.22673678124096</v>
      </c>
      <c r="O52" s="54">
        <f t="shared" si="4"/>
        <v>56.891999999999996</v>
      </c>
    </row>
    <row r="53" spans="1:15" ht="23.25" customHeight="1" x14ac:dyDescent="0.2">
      <c r="A53" s="94"/>
      <c r="B53" s="65"/>
      <c r="C53" s="65"/>
      <c r="D53" s="76"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0"/>
      <c r="O53" s="54">
        <f t="shared" si="4"/>
        <v>0</v>
      </c>
    </row>
    <row r="54" spans="1:15" ht="27" hidden="1" customHeight="1" x14ac:dyDescent="0.2">
      <c r="A54" s="94"/>
      <c r="B54" s="65" t="s">
        <v>389</v>
      </c>
      <c r="C54" s="65"/>
      <c r="D54" s="76" t="s">
        <v>390</v>
      </c>
      <c r="E54" s="24"/>
      <c r="F54" s="24"/>
      <c r="G54" s="24"/>
      <c r="H54" s="24"/>
      <c r="I54" s="29">
        <f t="shared" si="38"/>
        <v>0</v>
      </c>
      <c r="J54" s="29" t="e">
        <f t="shared" si="39"/>
        <v>#DIV/0!</v>
      </c>
      <c r="K54" s="30">
        <f t="shared" si="40"/>
        <v>0</v>
      </c>
      <c r="L54" s="24">
        <f t="shared" si="41"/>
        <v>0</v>
      </c>
      <c r="M54" s="28"/>
      <c r="N54" s="30" t="e">
        <f t="shared" si="3"/>
        <v>#DIV/0!</v>
      </c>
      <c r="O54" s="54">
        <f t="shared" si="4"/>
        <v>0</v>
      </c>
    </row>
    <row r="55" spans="1:15" ht="29.25" customHeight="1" x14ac:dyDescent="0.2">
      <c r="A55" s="94" t="s">
        <v>152</v>
      </c>
      <c r="B55" s="66" t="s">
        <v>153</v>
      </c>
      <c r="C55" s="66" t="s">
        <v>136</v>
      </c>
      <c r="D55" s="76" t="s">
        <v>154</v>
      </c>
      <c r="E55" s="24">
        <v>670.86300000000006</v>
      </c>
      <c r="F55" s="24">
        <v>670.86300000000006</v>
      </c>
      <c r="G55" s="24">
        <v>312.85399999999998</v>
      </c>
      <c r="H55" s="24">
        <v>312.85399999999998</v>
      </c>
      <c r="I55" s="29">
        <f>IF(F55&gt;0,H55/F55*100,0)</f>
        <v>46.634558769823343</v>
      </c>
      <c r="J55" s="29">
        <f>H55/G55*100</f>
        <v>100</v>
      </c>
      <c r="K55" s="30">
        <f>IF(G55&gt;0,H55/G55*100,0)</f>
        <v>100</v>
      </c>
      <c r="L55" s="24">
        <f>H55-G55</f>
        <v>0</v>
      </c>
      <c r="M55" s="24">
        <v>255.96199999999999</v>
      </c>
      <c r="N55" s="30">
        <f>H55/M55*100</f>
        <v>122.22673678124096</v>
      </c>
      <c r="O55" s="54">
        <f>H55-M55</f>
        <v>56.891999999999996</v>
      </c>
    </row>
    <row r="56" spans="1:15" ht="25.5" customHeight="1" x14ac:dyDescent="0.2">
      <c r="A56" s="94"/>
      <c r="B56" s="65" t="s">
        <v>228</v>
      </c>
      <c r="C56" s="65"/>
      <c r="D56" s="77" t="s">
        <v>156</v>
      </c>
      <c r="E56" s="24">
        <f>SUM(E58:E59)</f>
        <v>13990.493999999999</v>
      </c>
      <c r="F56" s="24">
        <f>SUM(F58:F59)</f>
        <v>13990.493999999999</v>
      </c>
      <c r="G56" s="24">
        <f>SUM(G58:G59)</f>
        <v>6137.0729999999994</v>
      </c>
      <c r="H56" s="24">
        <f>SUM(H58:H59)</f>
        <v>6128.2260000000006</v>
      </c>
      <c r="I56" s="29">
        <f t="shared" si="16"/>
        <v>43.802784948122643</v>
      </c>
      <c r="J56" s="29">
        <f t="shared" si="9"/>
        <v>99.855843331177596</v>
      </c>
      <c r="K56" s="30">
        <f t="shared" si="17"/>
        <v>99.855843331177596</v>
      </c>
      <c r="L56" s="24">
        <f t="shared" si="18"/>
        <v>-8.8469999999988431</v>
      </c>
      <c r="M56" s="28">
        <f>SUM(M58:M59)</f>
        <v>4093.0250000000001</v>
      </c>
      <c r="N56" s="30">
        <f t="shared" si="3"/>
        <v>149.72363960640359</v>
      </c>
      <c r="O56" s="54">
        <f t="shared" si="4"/>
        <v>2035.2010000000005</v>
      </c>
    </row>
    <row r="57" spans="1:15" ht="20.25" customHeight="1" x14ac:dyDescent="0.2">
      <c r="A57" s="94"/>
      <c r="B57" s="65"/>
      <c r="C57" s="65"/>
      <c r="D57" s="76" t="s">
        <v>46</v>
      </c>
      <c r="E57" s="24"/>
      <c r="F57" s="24"/>
      <c r="G57" s="24"/>
      <c r="H57" s="24"/>
      <c r="I57" s="29">
        <f t="shared" si="16"/>
        <v>0</v>
      </c>
      <c r="J57" s="29" t="e">
        <f t="shared" si="9"/>
        <v>#DIV/0!</v>
      </c>
      <c r="K57" s="30">
        <f t="shared" si="17"/>
        <v>0</v>
      </c>
      <c r="L57" s="24">
        <f t="shared" si="18"/>
        <v>0</v>
      </c>
      <c r="M57" s="28"/>
      <c r="N57" s="30"/>
      <c r="O57" s="54">
        <f t="shared" si="4"/>
        <v>0</v>
      </c>
    </row>
    <row r="58" spans="1:15" ht="28.5" customHeight="1" x14ac:dyDescent="0.2">
      <c r="A58" s="94" t="s">
        <v>67</v>
      </c>
      <c r="B58" s="66" t="s">
        <v>229</v>
      </c>
      <c r="C58" s="66" t="s">
        <v>136</v>
      </c>
      <c r="D58" s="76" t="s">
        <v>378</v>
      </c>
      <c r="E58" s="24">
        <v>13907.31</v>
      </c>
      <c r="F58" s="24">
        <v>13907.31</v>
      </c>
      <c r="G58" s="24">
        <v>6127.6549999999997</v>
      </c>
      <c r="H58" s="24">
        <v>6118.8090000000002</v>
      </c>
      <c r="I58" s="29">
        <f t="shared" si="16"/>
        <v>43.997070605314761</v>
      </c>
      <c r="J58" s="29">
        <f t="shared" si="9"/>
        <v>99.855638086674276</v>
      </c>
      <c r="K58" s="30">
        <f t="shared" si="17"/>
        <v>99.855638086674276</v>
      </c>
      <c r="L58" s="24">
        <f t="shared" si="18"/>
        <v>-8.8459999999995489</v>
      </c>
      <c r="M58" s="24">
        <v>4088.5250000000001</v>
      </c>
      <c r="N58" s="30">
        <f t="shared" si="3"/>
        <v>149.65810408399116</v>
      </c>
      <c r="O58" s="54">
        <f t="shared" si="4"/>
        <v>2030.2840000000001</v>
      </c>
    </row>
    <row r="59" spans="1:15" ht="22.5" customHeight="1" x14ac:dyDescent="0.2">
      <c r="A59" s="94" t="s">
        <v>22</v>
      </c>
      <c r="B59" s="66" t="s">
        <v>230</v>
      </c>
      <c r="C59" s="66" t="s">
        <v>136</v>
      </c>
      <c r="D59" s="76" t="s">
        <v>160</v>
      </c>
      <c r="E59" s="24">
        <v>83.183999999999997</v>
      </c>
      <c r="F59" s="24">
        <v>83.183999999999997</v>
      </c>
      <c r="G59" s="24">
        <v>9.4179999999999993</v>
      </c>
      <c r="H59" s="24">
        <v>9.4169999999999998</v>
      </c>
      <c r="I59" s="29">
        <f t="shared" si="16"/>
        <v>11.320686670513561</v>
      </c>
      <c r="J59" s="29">
        <f t="shared" si="9"/>
        <v>99.989382034402212</v>
      </c>
      <c r="K59" s="30">
        <f t="shared" si="17"/>
        <v>99.989382034402212</v>
      </c>
      <c r="L59" s="24">
        <f t="shared" si="18"/>
        <v>-9.9999999999944578E-4</v>
      </c>
      <c r="M59" s="28">
        <v>4.5</v>
      </c>
      <c r="N59" s="90">
        <f t="shared" si="3"/>
        <v>209.26666666666668</v>
      </c>
      <c r="O59" s="54">
        <f t="shared" si="4"/>
        <v>4.9169999999999998</v>
      </c>
    </row>
    <row r="60" spans="1:15" ht="35.25" customHeight="1" x14ac:dyDescent="0.2">
      <c r="A60" s="94"/>
      <c r="B60" s="65" t="s">
        <v>155</v>
      </c>
      <c r="C60" s="65"/>
      <c r="D60" s="77" t="s">
        <v>426</v>
      </c>
      <c r="E60" s="24">
        <f>SUM(E62:E63)</f>
        <v>17344.227999999999</v>
      </c>
      <c r="F60" s="24">
        <f>SUM(F62:F63)</f>
        <v>17344.227999999999</v>
      </c>
      <c r="G60" s="24">
        <f t="shared" ref="G60:H60" si="42">SUM(G62:G63)</f>
        <v>7540.4620000000004</v>
      </c>
      <c r="H60" s="24">
        <f t="shared" si="42"/>
        <v>7307.4520000000002</v>
      </c>
      <c r="I60" s="29">
        <f t="shared" si="16"/>
        <v>42.13189540635652</v>
      </c>
      <c r="J60" s="29">
        <f t="shared" si="9"/>
        <v>96.909871039732039</v>
      </c>
      <c r="K60" s="30">
        <f t="shared" si="17"/>
        <v>96.909871039732039</v>
      </c>
      <c r="L60" s="24">
        <f t="shared" si="18"/>
        <v>-233.01000000000022</v>
      </c>
      <c r="M60" s="28">
        <f t="shared" ref="M60" si="43">SUM(M62:M63)</f>
        <v>4861.1109999999999</v>
      </c>
      <c r="N60" s="30">
        <f t="shared" si="3"/>
        <v>150.32473029313672</v>
      </c>
      <c r="O60" s="54">
        <f t="shared" si="4"/>
        <v>2446.3410000000003</v>
      </c>
    </row>
    <row r="61" spans="1:15" ht="21" customHeight="1" x14ac:dyDescent="0.2">
      <c r="A61" s="94"/>
      <c r="B61" s="65"/>
      <c r="C61" s="65"/>
      <c r="D61" s="76" t="s">
        <v>46</v>
      </c>
      <c r="E61" s="24"/>
      <c r="F61" s="24"/>
      <c r="G61" s="24"/>
      <c r="H61" s="24"/>
      <c r="I61" s="29">
        <f t="shared" si="16"/>
        <v>0</v>
      </c>
      <c r="J61" s="29" t="e">
        <f t="shared" si="9"/>
        <v>#DIV/0!</v>
      </c>
      <c r="K61" s="30">
        <f t="shared" si="17"/>
        <v>0</v>
      </c>
      <c r="L61" s="24">
        <f t="shared" si="18"/>
        <v>0</v>
      </c>
      <c r="M61" s="28"/>
      <c r="N61" s="30"/>
      <c r="O61" s="54">
        <f t="shared" si="4"/>
        <v>0</v>
      </c>
    </row>
    <row r="62" spans="1:15" ht="22.5" customHeight="1" x14ac:dyDescent="0.2">
      <c r="A62" s="94" t="s">
        <v>103</v>
      </c>
      <c r="B62" s="66" t="s">
        <v>159</v>
      </c>
      <c r="C62" s="66" t="s">
        <v>136</v>
      </c>
      <c r="D62" s="76" t="s">
        <v>162</v>
      </c>
      <c r="E62" s="24">
        <v>16336.6</v>
      </c>
      <c r="F62" s="24">
        <v>16336.6</v>
      </c>
      <c r="G62" s="24">
        <v>7165.6180000000004</v>
      </c>
      <c r="H62" s="24">
        <v>6966.1120000000001</v>
      </c>
      <c r="I62" s="29">
        <f t="shared" si="16"/>
        <v>42.641137078706706</v>
      </c>
      <c r="J62" s="29">
        <f t="shared" si="9"/>
        <v>97.21578794738987</v>
      </c>
      <c r="K62" s="30">
        <f t="shared" si="17"/>
        <v>97.21578794738987</v>
      </c>
      <c r="L62" s="24">
        <f t="shared" si="18"/>
        <v>-199.50600000000031</v>
      </c>
      <c r="M62" s="24">
        <v>4586.0550000000003</v>
      </c>
      <c r="N62" s="30">
        <f t="shared" si="3"/>
        <v>151.89769856663298</v>
      </c>
      <c r="O62" s="54">
        <f t="shared" si="4"/>
        <v>2380.0569999999998</v>
      </c>
    </row>
    <row r="63" spans="1:15" ht="21.75" customHeight="1" x14ac:dyDescent="0.2">
      <c r="A63" s="94" t="s">
        <v>68</v>
      </c>
      <c r="B63" s="66" t="s">
        <v>231</v>
      </c>
      <c r="C63" s="66" t="s">
        <v>136</v>
      </c>
      <c r="D63" s="76" t="s">
        <v>163</v>
      </c>
      <c r="E63" s="24">
        <v>1007.628</v>
      </c>
      <c r="F63" s="24">
        <v>1007.628</v>
      </c>
      <c r="G63" s="24">
        <v>374.84399999999999</v>
      </c>
      <c r="H63" s="24">
        <v>341.34</v>
      </c>
      <c r="I63" s="29">
        <f t="shared" si="16"/>
        <v>33.875596946492152</v>
      </c>
      <c r="J63" s="29">
        <f t="shared" si="9"/>
        <v>91.061881742805014</v>
      </c>
      <c r="K63" s="30">
        <f t="shared" si="17"/>
        <v>91.061881742805014</v>
      </c>
      <c r="L63" s="24">
        <f t="shared" si="18"/>
        <v>-33.504000000000019</v>
      </c>
      <c r="M63" s="24">
        <v>275.05599999999998</v>
      </c>
      <c r="N63" s="30">
        <f>H63/M63*100</f>
        <v>124.09836542376824</v>
      </c>
      <c r="O63" s="54">
        <f>H63-M63</f>
        <v>66.283999999999992</v>
      </c>
    </row>
    <row r="64" spans="1:15" ht="47.25" x14ac:dyDescent="0.2">
      <c r="A64" s="94" t="s">
        <v>3</v>
      </c>
      <c r="B64" s="65" t="s">
        <v>161</v>
      </c>
      <c r="C64" s="65" t="s">
        <v>136</v>
      </c>
      <c r="D64" s="77" t="s">
        <v>165</v>
      </c>
      <c r="E64" s="24">
        <v>5680</v>
      </c>
      <c r="F64" s="24">
        <v>5680</v>
      </c>
      <c r="G64" s="24">
        <v>5398.5420000000004</v>
      </c>
      <c r="H64" s="24">
        <v>5042.9009999999998</v>
      </c>
      <c r="I64" s="29">
        <f t="shared" si="16"/>
        <v>88.783468309859146</v>
      </c>
      <c r="J64" s="29">
        <f t="shared" si="9"/>
        <v>93.412276870310535</v>
      </c>
      <c r="K64" s="30">
        <f t="shared" si="17"/>
        <v>93.412276870310535</v>
      </c>
      <c r="L64" s="24">
        <f t="shared" si="18"/>
        <v>-355.64100000000053</v>
      </c>
      <c r="M64" s="24">
        <v>5439.8329999999996</v>
      </c>
      <c r="N64" s="30">
        <f>H64/M64*100</f>
        <v>92.703231882302276</v>
      </c>
      <c r="O64" s="54">
        <f t="shared" si="4"/>
        <v>-396.93199999999979</v>
      </c>
    </row>
    <row r="65" spans="1:15" ht="60.75" customHeight="1" x14ac:dyDescent="0.2">
      <c r="A65" s="94"/>
      <c r="B65" s="65" t="s">
        <v>164</v>
      </c>
      <c r="C65" s="65"/>
      <c r="D65" s="78" t="s">
        <v>232</v>
      </c>
      <c r="E65" s="24">
        <v>21187.06</v>
      </c>
      <c r="F65" s="24">
        <v>21187.06</v>
      </c>
      <c r="G65" s="24">
        <v>10135.254000000001</v>
      </c>
      <c r="H65" s="24">
        <v>10133.598</v>
      </c>
      <c r="I65" s="29">
        <f t="shared" si="16"/>
        <v>47.829184417281112</v>
      </c>
      <c r="J65" s="29">
        <f t="shared" si="9"/>
        <v>99.983660991623879</v>
      </c>
      <c r="K65" s="30">
        <f t="shared" si="17"/>
        <v>99.983660991623879</v>
      </c>
      <c r="L65" s="24">
        <f t="shared" si="18"/>
        <v>-1.6560000000008586</v>
      </c>
      <c r="M65" s="24">
        <v>6246.3410000000003</v>
      </c>
      <c r="N65" s="30">
        <f t="shared" si="3"/>
        <v>162.23254542139151</v>
      </c>
      <c r="O65" s="54">
        <f t="shared" si="4"/>
        <v>3887.2569999999996</v>
      </c>
    </row>
    <row r="66" spans="1:15" ht="23.25" customHeight="1" x14ac:dyDescent="0.2">
      <c r="A66" s="94" t="s">
        <v>109</v>
      </c>
      <c r="B66" s="66" t="s">
        <v>233</v>
      </c>
      <c r="C66" s="66" t="s">
        <v>144</v>
      </c>
      <c r="D66" s="77" t="s">
        <v>235</v>
      </c>
      <c r="E66" s="24">
        <f>E68</f>
        <v>292.3</v>
      </c>
      <c r="F66" s="24">
        <f>F68</f>
        <v>292.3</v>
      </c>
      <c r="G66" s="24">
        <f t="shared" ref="G66" si="44">G68</f>
        <v>146.136</v>
      </c>
      <c r="H66" s="24">
        <f t="shared" ref="H66" si="45">H68</f>
        <v>146.096</v>
      </c>
      <c r="I66" s="29">
        <f t="shared" si="16"/>
        <v>49.981525829627095</v>
      </c>
      <c r="J66" s="29">
        <f t="shared" si="9"/>
        <v>99.972628236711017</v>
      </c>
      <c r="K66" s="30">
        <f t="shared" si="17"/>
        <v>99.972628236711017</v>
      </c>
      <c r="L66" s="24">
        <f t="shared" si="18"/>
        <v>-3.9999999999992042E-2</v>
      </c>
      <c r="M66" s="28">
        <f t="shared" ref="M66" si="46">M68</f>
        <v>146.136</v>
      </c>
      <c r="N66" s="30">
        <f t="shared" si="3"/>
        <v>99.972628236711017</v>
      </c>
      <c r="O66" s="54">
        <f t="shared" si="4"/>
        <v>-3.9999999999992042E-2</v>
      </c>
    </row>
    <row r="67" spans="1:15" ht="19.5" customHeight="1" x14ac:dyDescent="0.2">
      <c r="A67" s="94"/>
      <c r="B67" s="66"/>
      <c r="C67" s="66"/>
      <c r="D67" s="76" t="s">
        <v>46</v>
      </c>
      <c r="E67" s="24"/>
      <c r="F67" s="24"/>
      <c r="G67" s="24"/>
      <c r="H67" s="24"/>
      <c r="I67" s="29"/>
      <c r="J67" s="29"/>
      <c r="K67" s="30"/>
      <c r="L67" s="24"/>
      <c r="M67" s="28"/>
      <c r="N67" s="30"/>
      <c r="O67" s="54">
        <f t="shared" si="4"/>
        <v>0</v>
      </c>
    </row>
    <row r="68" spans="1:15" ht="47.25" x14ac:dyDescent="0.2">
      <c r="A68" s="94" t="s">
        <v>6</v>
      </c>
      <c r="B68" s="66" t="s">
        <v>234</v>
      </c>
      <c r="C68" s="66" t="s">
        <v>144</v>
      </c>
      <c r="D68" s="76" t="s">
        <v>236</v>
      </c>
      <c r="E68" s="24">
        <v>292.3</v>
      </c>
      <c r="F68" s="24">
        <v>292.3</v>
      </c>
      <c r="G68" s="24">
        <v>146.136</v>
      </c>
      <c r="H68" s="24">
        <v>146.096</v>
      </c>
      <c r="I68" s="29">
        <f t="shared" si="16"/>
        <v>49.981525829627095</v>
      </c>
      <c r="J68" s="29">
        <f t="shared" si="9"/>
        <v>99.972628236711017</v>
      </c>
      <c r="K68" s="30">
        <f t="shared" si="17"/>
        <v>99.972628236711017</v>
      </c>
      <c r="L68" s="24">
        <f t="shared" si="18"/>
        <v>-3.9999999999992042E-2</v>
      </c>
      <c r="M68" s="24">
        <v>146.136</v>
      </c>
      <c r="N68" s="30">
        <f t="shared" si="3"/>
        <v>99.972628236711017</v>
      </c>
      <c r="O68" s="54">
        <f t="shared" si="4"/>
        <v>-3.9999999999992042E-2</v>
      </c>
    </row>
    <row r="69" spans="1:15" ht="63" customHeight="1" x14ac:dyDescent="0.2">
      <c r="A69" s="94" t="s">
        <v>70</v>
      </c>
      <c r="B69" s="65" t="s">
        <v>166</v>
      </c>
      <c r="C69" s="65" t="s">
        <v>168</v>
      </c>
      <c r="D69" s="78" t="s">
        <v>379</v>
      </c>
      <c r="E69" s="24"/>
      <c r="F69" s="24"/>
      <c r="G69" s="24"/>
      <c r="H69" s="24"/>
      <c r="I69" s="29">
        <f t="shared" si="16"/>
        <v>0</v>
      </c>
      <c r="J69" s="29" t="e">
        <f t="shared" si="9"/>
        <v>#DIV/0!</v>
      </c>
      <c r="K69" s="30">
        <f t="shared" si="17"/>
        <v>0</v>
      </c>
      <c r="L69" s="24">
        <f t="shared" si="18"/>
        <v>0</v>
      </c>
      <c r="M69" s="24">
        <v>122.843</v>
      </c>
      <c r="N69" s="39">
        <f t="shared" si="3"/>
        <v>0</v>
      </c>
      <c r="O69" s="54">
        <f t="shared" si="4"/>
        <v>-122.843</v>
      </c>
    </row>
    <row r="70" spans="1:15" ht="22.5" customHeight="1" x14ac:dyDescent="0.2">
      <c r="A70" s="94"/>
      <c r="B70" s="65" t="s">
        <v>167</v>
      </c>
      <c r="C70" s="65"/>
      <c r="D70" s="77" t="s">
        <v>169</v>
      </c>
      <c r="E70" s="24">
        <f>E72</f>
        <v>5374.69</v>
      </c>
      <c r="F70" s="24">
        <f>F72</f>
        <v>5374.69</v>
      </c>
      <c r="G70" s="24">
        <f t="shared" ref="G70" si="47">G72</f>
        <v>2552.7130000000002</v>
      </c>
      <c r="H70" s="24">
        <f t="shared" ref="H70" si="48">H72</f>
        <v>2550.25</v>
      </c>
      <c r="I70" s="29">
        <f t="shared" si="16"/>
        <v>47.449248235712204</v>
      </c>
      <c r="J70" s="29">
        <f t="shared" si="9"/>
        <v>99.903514417797851</v>
      </c>
      <c r="K70" s="30">
        <f t="shared" si="17"/>
        <v>99.903514417797851</v>
      </c>
      <c r="L70" s="24">
        <f t="shared" si="18"/>
        <v>-2.4630000000001928</v>
      </c>
      <c r="M70" s="28">
        <f t="shared" ref="M70" si="49">M72</f>
        <v>2571.3470000000002</v>
      </c>
      <c r="N70" s="60">
        <f t="shared" si="3"/>
        <v>99.17953508414071</v>
      </c>
      <c r="O70" s="54">
        <f t="shared" si="4"/>
        <v>-21.097000000000207</v>
      </c>
    </row>
    <row r="71" spans="1:15" ht="20.25" customHeight="1" x14ac:dyDescent="0.2">
      <c r="A71" s="94"/>
      <c r="B71" s="65"/>
      <c r="C71" s="65"/>
      <c r="D71" s="76" t="s">
        <v>46</v>
      </c>
      <c r="E71" s="24"/>
      <c r="F71" s="24"/>
      <c r="G71" s="24"/>
      <c r="H71" s="24"/>
      <c r="I71" s="29">
        <f t="shared" si="16"/>
        <v>0</v>
      </c>
      <c r="J71" s="29" t="e">
        <f t="shared" si="9"/>
        <v>#DIV/0!</v>
      </c>
      <c r="K71" s="30">
        <f t="shared" si="17"/>
        <v>0</v>
      </c>
      <c r="L71" s="24">
        <f t="shared" si="18"/>
        <v>0</v>
      </c>
      <c r="M71" s="28"/>
      <c r="N71" s="39" t="e">
        <f t="shared" si="3"/>
        <v>#DIV/0!</v>
      </c>
      <c r="O71" s="54">
        <f t="shared" si="4"/>
        <v>0</v>
      </c>
    </row>
    <row r="72" spans="1:15" ht="45" customHeight="1" x14ac:dyDescent="0.2">
      <c r="A72" s="94" t="s">
        <v>71</v>
      </c>
      <c r="B72" s="66" t="s">
        <v>237</v>
      </c>
      <c r="C72" s="66" t="s">
        <v>148</v>
      </c>
      <c r="D72" s="76" t="s">
        <v>380</v>
      </c>
      <c r="E72" s="24">
        <v>5374.69</v>
      </c>
      <c r="F72" s="24">
        <v>5374.69</v>
      </c>
      <c r="G72" s="24">
        <v>2552.7130000000002</v>
      </c>
      <c r="H72" s="24">
        <v>2550.25</v>
      </c>
      <c r="I72" s="29">
        <f t="shared" si="16"/>
        <v>47.449248235712204</v>
      </c>
      <c r="J72" s="29">
        <f t="shared" si="9"/>
        <v>99.903514417797851</v>
      </c>
      <c r="K72" s="30">
        <f t="shared" si="17"/>
        <v>99.903514417797851</v>
      </c>
      <c r="L72" s="24">
        <f t="shared" si="18"/>
        <v>-2.4630000000001928</v>
      </c>
      <c r="M72" s="24">
        <v>2571.3470000000002</v>
      </c>
      <c r="N72" s="60">
        <f t="shared" si="3"/>
        <v>99.17953508414071</v>
      </c>
      <c r="O72" s="54">
        <f t="shared" si="4"/>
        <v>-21.097000000000207</v>
      </c>
    </row>
    <row r="73" spans="1:15" ht="30" hidden="1" customHeight="1" x14ac:dyDescent="0.2">
      <c r="A73" s="94"/>
      <c r="B73" s="65" t="s">
        <v>239</v>
      </c>
      <c r="C73" s="66"/>
      <c r="D73" s="77" t="s">
        <v>406</v>
      </c>
      <c r="E73" s="24"/>
      <c r="F73" s="24"/>
      <c r="G73" s="24"/>
      <c r="H73" s="24"/>
      <c r="I73" s="29">
        <f t="shared" si="16"/>
        <v>0</v>
      </c>
      <c r="J73" s="29" t="e">
        <f t="shared" si="9"/>
        <v>#DIV/0!</v>
      </c>
      <c r="K73" s="30">
        <f t="shared" si="17"/>
        <v>0</v>
      </c>
      <c r="L73" s="24">
        <f t="shared" si="18"/>
        <v>0</v>
      </c>
      <c r="M73" s="28"/>
      <c r="N73" s="39" t="e">
        <f t="shared" si="3"/>
        <v>#DIV/0!</v>
      </c>
      <c r="O73" s="54">
        <f t="shared" ref="O73:O145" si="50">H73-M73</f>
        <v>0</v>
      </c>
    </row>
    <row r="74" spans="1:15" ht="21" customHeight="1" x14ac:dyDescent="0.2">
      <c r="A74" s="94" t="s">
        <v>30</v>
      </c>
      <c r="B74" s="65" t="s">
        <v>240</v>
      </c>
      <c r="C74" s="65" t="s">
        <v>170</v>
      </c>
      <c r="D74" s="77" t="s">
        <v>241</v>
      </c>
      <c r="E74" s="24">
        <f>SUM(E76:E77)</f>
        <v>88475.922999999995</v>
      </c>
      <c r="F74" s="24">
        <f>SUM(F76:F77)</f>
        <v>88775.539000000004</v>
      </c>
      <c r="G74" s="24">
        <f t="shared" ref="G74" si="51">SUM(G76:G77)</f>
        <v>41722.747000000003</v>
      </c>
      <c r="H74" s="24">
        <f t="shared" ref="H74" si="52">SUM(H76:H77)</f>
        <v>41719.264999999999</v>
      </c>
      <c r="I74" s="29">
        <f t="shared" si="16"/>
        <v>46.994099354327766</v>
      </c>
      <c r="J74" s="29">
        <f t="shared" si="9"/>
        <v>99.991654432532911</v>
      </c>
      <c r="K74" s="30">
        <f t="shared" si="17"/>
        <v>99.991654432532911</v>
      </c>
      <c r="L74" s="24">
        <f t="shared" si="18"/>
        <v>-3.4820000000036089</v>
      </c>
      <c r="M74" s="28">
        <f t="shared" ref="M74" si="53">SUM(M76:M77)</f>
        <v>27972.07</v>
      </c>
      <c r="N74" s="30">
        <f t="shared" ref="N74:N145" si="54">H74/M74*100</f>
        <v>149.14614828291221</v>
      </c>
      <c r="O74" s="54">
        <f t="shared" si="50"/>
        <v>13747.195</v>
      </c>
    </row>
    <row r="75" spans="1:15" ht="21" customHeight="1" x14ac:dyDescent="0.2">
      <c r="A75" s="94"/>
      <c r="B75" s="65"/>
      <c r="C75" s="65"/>
      <c r="D75" s="76" t="s">
        <v>46</v>
      </c>
      <c r="E75" s="24"/>
      <c r="F75" s="24"/>
      <c r="G75" s="24"/>
      <c r="H75" s="24"/>
      <c r="I75" s="29">
        <f t="shared" si="16"/>
        <v>0</v>
      </c>
      <c r="J75" s="29"/>
      <c r="K75" s="30">
        <f t="shared" si="17"/>
        <v>0</v>
      </c>
      <c r="L75" s="24"/>
      <c r="M75" s="28"/>
      <c r="N75" s="30"/>
      <c r="O75" s="54">
        <f t="shared" si="50"/>
        <v>0</v>
      </c>
    </row>
    <row r="76" spans="1:15" ht="31.5" x14ac:dyDescent="0.2">
      <c r="A76" s="94"/>
      <c r="B76" s="66" t="s">
        <v>242</v>
      </c>
      <c r="C76" s="65"/>
      <c r="D76" s="76" t="s">
        <v>244</v>
      </c>
      <c r="E76" s="24">
        <v>5842.19</v>
      </c>
      <c r="F76" s="24">
        <v>5842.19</v>
      </c>
      <c r="G76" s="24">
        <v>2436.1439999999998</v>
      </c>
      <c r="H76" s="24">
        <v>2436.1390000000001</v>
      </c>
      <c r="I76" s="29">
        <f t="shared" si="16"/>
        <v>41.699071752202514</v>
      </c>
      <c r="J76" s="29"/>
      <c r="K76" s="30">
        <f t="shared" si="17"/>
        <v>99.999794757616968</v>
      </c>
      <c r="L76" s="24">
        <f t="shared" ref="L76:L77" si="55">H76-G76</f>
        <v>-4.999999999654392E-3</v>
      </c>
      <c r="M76" s="24">
        <v>1795.1410000000001</v>
      </c>
      <c r="N76" s="30">
        <f t="shared" si="54"/>
        <v>135.70739011587392</v>
      </c>
      <c r="O76" s="54">
        <f t="shared" si="50"/>
        <v>640.99800000000005</v>
      </c>
    </row>
    <row r="77" spans="1:15" ht="27.75" customHeight="1" x14ac:dyDescent="0.2">
      <c r="A77" s="94"/>
      <c r="B77" s="66" t="s">
        <v>243</v>
      </c>
      <c r="C77" s="65"/>
      <c r="D77" s="76" t="s">
        <v>245</v>
      </c>
      <c r="E77" s="24">
        <v>82633.732999999993</v>
      </c>
      <c r="F77" s="24">
        <v>82933.349000000002</v>
      </c>
      <c r="G77" s="24">
        <v>39286.603000000003</v>
      </c>
      <c r="H77" s="24">
        <v>39283.125999999997</v>
      </c>
      <c r="I77" s="29">
        <f t="shared" si="16"/>
        <v>47.36710439608558</v>
      </c>
      <c r="J77" s="29"/>
      <c r="K77" s="30">
        <f t="shared" si="17"/>
        <v>99.991149654756342</v>
      </c>
      <c r="L77" s="24">
        <f t="shared" si="55"/>
        <v>-3.4770000000062282</v>
      </c>
      <c r="M77" s="24">
        <v>26176.929</v>
      </c>
      <c r="N77" s="30">
        <f t="shared" si="54"/>
        <v>150.06774094852759</v>
      </c>
      <c r="O77" s="54">
        <f t="shared" si="50"/>
        <v>13106.196999999996</v>
      </c>
    </row>
    <row r="78" spans="1:15" ht="21.75" customHeight="1" x14ac:dyDescent="0.2">
      <c r="A78" s="11" t="s">
        <v>35</v>
      </c>
      <c r="B78" s="20" t="s">
        <v>171</v>
      </c>
      <c r="C78" s="67"/>
      <c r="D78" s="73" t="s">
        <v>49</v>
      </c>
      <c r="E78" s="25">
        <v>70526.523000000001</v>
      </c>
      <c r="F78" s="25">
        <v>70526.523000000001</v>
      </c>
      <c r="G78" s="25">
        <v>32571.118999999999</v>
      </c>
      <c r="H78" s="25">
        <v>32373.516</v>
      </c>
      <c r="I78" s="26">
        <f t="shared" si="16"/>
        <v>45.902611702550537</v>
      </c>
      <c r="J78" s="26">
        <f t="shared" si="9"/>
        <v>99.39331835667052</v>
      </c>
      <c r="K78" s="27">
        <f t="shared" si="17"/>
        <v>99.39331835667052</v>
      </c>
      <c r="L78" s="25">
        <f t="shared" si="18"/>
        <v>-197.60299999999916</v>
      </c>
      <c r="M78" s="25">
        <v>29375.741999999998</v>
      </c>
      <c r="N78" s="27">
        <f t="shared" si="54"/>
        <v>110.20493031290921</v>
      </c>
      <c r="O78" s="53">
        <f t="shared" si="50"/>
        <v>2997.7740000000013</v>
      </c>
    </row>
    <row r="79" spans="1:15" ht="21.75" customHeight="1" x14ac:dyDescent="0.2">
      <c r="A79" s="11" t="s">
        <v>37</v>
      </c>
      <c r="B79" s="20" t="s">
        <v>172</v>
      </c>
      <c r="C79" s="67"/>
      <c r="D79" s="73" t="s">
        <v>51</v>
      </c>
      <c r="E79" s="25">
        <v>120484.64200000001</v>
      </c>
      <c r="F79" s="25">
        <v>124019.577</v>
      </c>
      <c r="G79" s="25">
        <v>64869.834999999999</v>
      </c>
      <c r="H79" s="25">
        <v>58523.491000000002</v>
      </c>
      <c r="I79" s="26">
        <f t="shared" si="16"/>
        <v>47.188913569669729</v>
      </c>
      <c r="J79" s="26">
        <f t="shared" si="9"/>
        <v>90.216802617117807</v>
      </c>
      <c r="K79" s="27">
        <f t="shared" si="17"/>
        <v>90.216802617117807</v>
      </c>
      <c r="L79" s="25">
        <f t="shared" si="18"/>
        <v>-6346.3439999999973</v>
      </c>
      <c r="M79" s="25">
        <v>49028.972999999998</v>
      </c>
      <c r="N79" s="27">
        <f t="shared" si="54"/>
        <v>119.36511702988355</v>
      </c>
      <c r="O79" s="53">
        <f t="shared" si="50"/>
        <v>9494.5180000000037</v>
      </c>
    </row>
    <row r="80" spans="1:15" ht="15.75" hidden="1" x14ac:dyDescent="0.2">
      <c r="A80" s="11" t="s">
        <v>99</v>
      </c>
      <c r="B80" s="20"/>
      <c r="C80" s="67"/>
      <c r="D80" s="79" t="s">
        <v>100</v>
      </c>
      <c r="E80" s="25"/>
      <c r="F80" s="25"/>
      <c r="G80" s="25"/>
      <c r="H80" s="25"/>
      <c r="I80" s="26">
        <f t="shared" si="16"/>
        <v>0</v>
      </c>
      <c r="J80" s="26" t="e">
        <f t="shared" si="9"/>
        <v>#DIV/0!</v>
      </c>
      <c r="K80" s="27">
        <f t="shared" si="17"/>
        <v>0</v>
      </c>
      <c r="L80" s="25">
        <f t="shared" si="18"/>
        <v>0</v>
      </c>
      <c r="M80" s="23"/>
      <c r="N80" s="27" t="e">
        <f t="shared" si="54"/>
        <v>#DIV/0!</v>
      </c>
      <c r="O80" s="53">
        <f t="shared" si="50"/>
        <v>0</v>
      </c>
    </row>
    <row r="81" spans="1:15" ht="21.75" customHeight="1" x14ac:dyDescent="0.2">
      <c r="A81" s="11" t="s">
        <v>29</v>
      </c>
      <c r="B81" s="20" t="s">
        <v>173</v>
      </c>
      <c r="C81" s="67"/>
      <c r="D81" s="73" t="s">
        <v>106</v>
      </c>
      <c r="E81" s="25">
        <f>E83+E89+E92+E96</f>
        <v>634182.83000000007</v>
      </c>
      <c r="F81" s="25">
        <f>F83+F89+F92+F96</f>
        <v>637353.38</v>
      </c>
      <c r="G81" s="25">
        <f>G83+G89+G92+G96+G88</f>
        <v>365616.58</v>
      </c>
      <c r="H81" s="25">
        <f>H83+H89+H92+H96+H88</f>
        <v>365611.42699999997</v>
      </c>
      <c r="I81" s="26">
        <f t="shared" si="16"/>
        <v>57.364005349748041</v>
      </c>
      <c r="J81" s="26">
        <f t="shared" si="9"/>
        <v>99.998590600021458</v>
      </c>
      <c r="K81" s="27">
        <f t="shared" si="17"/>
        <v>99.998590600021458</v>
      </c>
      <c r="L81" s="25">
        <f t="shared" si="18"/>
        <v>-5.1530000000493601</v>
      </c>
      <c r="M81" s="23">
        <f>M83+M89+M92+M96+M88</f>
        <v>314297.79899999994</v>
      </c>
      <c r="N81" s="27">
        <f t="shared" si="54"/>
        <v>116.32643568083022</v>
      </c>
      <c r="O81" s="53">
        <f t="shared" si="50"/>
        <v>51313.628000000026</v>
      </c>
    </row>
    <row r="82" spans="1:15" ht="19.5" customHeight="1" x14ac:dyDescent="0.2">
      <c r="A82" s="94"/>
      <c r="B82" s="65"/>
      <c r="C82" s="65"/>
      <c r="D82" s="74" t="s">
        <v>47</v>
      </c>
      <c r="E82" s="28"/>
      <c r="F82" s="28"/>
      <c r="G82" s="24"/>
      <c r="H82" s="24"/>
      <c r="I82" s="29">
        <f t="shared" si="16"/>
        <v>0</v>
      </c>
      <c r="J82" s="29"/>
      <c r="K82" s="30">
        <f t="shared" si="17"/>
        <v>0</v>
      </c>
      <c r="L82" s="24">
        <f t="shared" si="18"/>
        <v>0</v>
      </c>
      <c r="M82" s="28"/>
      <c r="N82" s="41"/>
      <c r="O82" s="54">
        <f t="shared" si="50"/>
        <v>0</v>
      </c>
    </row>
    <row r="83" spans="1:15" ht="31.5" x14ac:dyDescent="0.2">
      <c r="A83" s="94" t="s">
        <v>32</v>
      </c>
      <c r="B83" s="65" t="s">
        <v>174</v>
      </c>
      <c r="C83" s="65" t="s">
        <v>175</v>
      </c>
      <c r="D83" s="77" t="s">
        <v>246</v>
      </c>
      <c r="E83" s="24">
        <f>E85+E87+E86</f>
        <v>202520.302</v>
      </c>
      <c r="F83" s="24">
        <f>F85+F87+F86</f>
        <v>203726.302</v>
      </c>
      <c r="G83" s="24">
        <f>G85+G87+G86</f>
        <v>164499.47199999998</v>
      </c>
      <c r="H83" s="24">
        <f t="shared" ref="H83" si="56">H85+H87+H86</f>
        <v>164499.47099999999</v>
      </c>
      <c r="I83" s="29">
        <f t="shared" si="16"/>
        <v>80.745328111831142</v>
      </c>
      <c r="J83" s="29">
        <f t="shared" ref="J83:J130" si="57">H83/G83*100</f>
        <v>99.999999392095319</v>
      </c>
      <c r="K83" s="30">
        <f t="shared" si="17"/>
        <v>99.999999392095319</v>
      </c>
      <c r="L83" s="24">
        <f t="shared" si="18"/>
        <v>-9.9999998928979039E-4</v>
      </c>
      <c r="M83" s="28">
        <f t="shared" ref="M83" si="58">M85+M87+M86</f>
        <v>125776.111</v>
      </c>
      <c r="N83" s="92">
        <f t="shared" si="54"/>
        <v>130.78753166410112</v>
      </c>
      <c r="O83" s="54">
        <f t="shared" si="50"/>
        <v>38723.359999999986</v>
      </c>
    </row>
    <row r="84" spans="1:15" ht="21.75" customHeight="1" x14ac:dyDescent="0.2">
      <c r="A84" s="94"/>
      <c r="B84" s="65"/>
      <c r="C84" s="65"/>
      <c r="D84" s="76" t="s">
        <v>46</v>
      </c>
      <c r="E84" s="24"/>
      <c r="F84" s="24"/>
      <c r="G84" s="24"/>
      <c r="H84" s="24"/>
      <c r="I84" s="29">
        <f t="shared" ref="I84:I85" si="59">IF(F84&gt;0,H84/F84*100,0)</f>
        <v>0</v>
      </c>
      <c r="J84" s="29" t="e">
        <f t="shared" ref="J84:J85" si="60">H84/G84*100</f>
        <v>#DIV/0!</v>
      </c>
      <c r="K84" s="30">
        <f t="shared" ref="K84:K85" si="61">IF(G84&gt;0,H84/G84*100,0)</f>
        <v>0</v>
      </c>
      <c r="L84" s="24">
        <f t="shared" ref="L84:L85" si="62">H84-G84</f>
        <v>0</v>
      </c>
      <c r="M84" s="28"/>
      <c r="N84" s="39" t="e">
        <f t="shared" si="54"/>
        <v>#DIV/0!</v>
      </c>
      <c r="O84" s="54">
        <f t="shared" si="50"/>
        <v>0</v>
      </c>
    </row>
    <row r="85" spans="1:15" ht="23.25" customHeight="1" x14ac:dyDescent="0.2">
      <c r="A85" s="94"/>
      <c r="B85" s="66" t="s">
        <v>248</v>
      </c>
      <c r="C85" s="66"/>
      <c r="D85" s="76" t="s">
        <v>247</v>
      </c>
      <c r="E85" s="24">
        <v>2520.3020000000001</v>
      </c>
      <c r="F85" s="24">
        <v>3726.3020000000001</v>
      </c>
      <c r="G85" s="24">
        <v>2716.194</v>
      </c>
      <c r="H85" s="24">
        <v>2716.1930000000002</v>
      </c>
      <c r="I85" s="29">
        <f t="shared" si="59"/>
        <v>72.892454771513428</v>
      </c>
      <c r="J85" s="29">
        <f t="shared" si="60"/>
        <v>99.99996318377849</v>
      </c>
      <c r="K85" s="30">
        <f t="shared" si="61"/>
        <v>99.99996318377849</v>
      </c>
      <c r="L85" s="24">
        <f t="shared" si="62"/>
        <v>-9.9999999974897946E-4</v>
      </c>
      <c r="M85" s="24">
        <v>1503.7919999999999</v>
      </c>
      <c r="N85" s="60">
        <f t="shared" si="54"/>
        <v>180.6229185951249</v>
      </c>
      <c r="O85" s="54">
        <f t="shared" si="50"/>
        <v>1212.4010000000003</v>
      </c>
    </row>
    <row r="86" spans="1:15" ht="30.75" customHeight="1" x14ac:dyDescent="0.2">
      <c r="A86" s="94"/>
      <c r="B86" s="66" t="s">
        <v>356</v>
      </c>
      <c r="C86" s="66"/>
      <c r="D86" s="76" t="s">
        <v>357</v>
      </c>
      <c r="E86" s="24">
        <v>200000</v>
      </c>
      <c r="F86" s="24">
        <v>200000</v>
      </c>
      <c r="G86" s="24">
        <v>161783.27799999999</v>
      </c>
      <c r="H86" s="24">
        <v>161783.27799999999</v>
      </c>
      <c r="I86" s="29">
        <f t="shared" ref="I86" si="63">IF(F86&gt;0,H86/F86*100,0)</f>
        <v>80.891638999999998</v>
      </c>
      <c r="J86" s="29">
        <f t="shared" ref="J86" si="64">H86/G86*100</f>
        <v>100</v>
      </c>
      <c r="K86" s="30">
        <f t="shared" ref="K86" si="65">IF(G86&gt;0,H86/G86*100,0)</f>
        <v>100</v>
      </c>
      <c r="L86" s="24">
        <f t="shared" ref="L86" si="66">H86-G86</f>
        <v>0</v>
      </c>
      <c r="M86" s="24">
        <v>124272.319</v>
      </c>
      <c r="N86" s="60">
        <f t="shared" si="54"/>
        <v>130.18448460754962</v>
      </c>
      <c r="O86" s="54">
        <f t="shared" si="50"/>
        <v>37510.958999999988</v>
      </c>
    </row>
    <row r="87" spans="1:15" ht="31.5" hidden="1" x14ac:dyDescent="0.2">
      <c r="A87" s="94"/>
      <c r="B87" s="66" t="s">
        <v>249</v>
      </c>
      <c r="C87" s="66"/>
      <c r="D87" s="76" t="s">
        <v>250</v>
      </c>
      <c r="E87" s="24"/>
      <c r="F87" s="24"/>
      <c r="G87" s="24"/>
      <c r="H87" s="24"/>
      <c r="I87" s="29">
        <f t="shared" ref="I87:I88" si="67">IF(F87&gt;0,H87/F87*100,0)</f>
        <v>0</v>
      </c>
      <c r="J87" s="29" t="e">
        <f t="shared" ref="J87:J88" si="68">H87/G87*100</f>
        <v>#DIV/0!</v>
      </c>
      <c r="K87" s="30">
        <f t="shared" ref="K87:K88" si="69">IF(G87&gt;0,H87/G87*100,0)</f>
        <v>0</v>
      </c>
      <c r="L87" s="24">
        <f t="shared" ref="L87:L88" si="70">H87-G87</f>
        <v>0</v>
      </c>
      <c r="M87" s="24"/>
      <c r="N87" s="39" t="e">
        <f t="shared" si="54"/>
        <v>#DIV/0!</v>
      </c>
      <c r="O87" s="54">
        <f t="shared" si="50"/>
        <v>0</v>
      </c>
    </row>
    <row r="88" spans="1:15" ht="47.25" hidden="1" x14ac:dyDescent="0.2">
      <c r="A88" s="94"/>
      <c r="B88" s="65" t="s">
        <v>182</v>
      </c>
      <c r="C88" s="66"/>
      <c r="D88" s="77" t="s">
        <v>296</v>
      </c>
      <c r="E88" s="24"/>
      <c r="F88" s="24"/>
      <c r="G88" s="24"/>
      <c r="H88" s="24"/>
      <c r="I88" s="29">
        <f t="shared" si="67"/>
        <v>0</v>
      </c>
      <c r="J88" s="29" t="e">
        <f t="shared" si="68"/>
        <v>#DIV/0!</v>
      </c>
      <c r="K88" s="30">
        <f t="shared" si="69"/>
        <v>0</v>
      </c>
      <c r="L88" s="24">
        <f t="shared" si="70"/>
        <v>0</v>
      </c>
      <c r="M88" s="24"/>
      <c r="N88" s="30" t="e">
        <f t="shared" si="54"/>
        <v>#DIV/0!</v>
      </c>
      <c r="O88" s="54">
        <f t="shared" si="50"/>
        <v>0</v>
      </c>
    </row>
    <row r="89" spans="1:15" ht="22.5" customHeight="1" x14ac:dyDescent="0.2">
      <c r="A89" s="94" t="s">
        <v>33</v>
      </c>
      <c r="B89" s="65" t="s">
        <v>203</v>
      </c>
      <c r="C89" s="65" t="s">
        <v>176</v>
      </c>
      <c r="D89" s="77" t="s">
        <v>251</v>
      </c>
      <c r="E89" s="24">
        <v>419439.45600000001</v>
      </c>
      <c r="F89" s="24">
        <v>421404.00599999999</v>
      </c>
      <c r="G89" s="24">
        <v>195932.45300000001</v>
      </c>
      <c r="H89" s="24">
        <v>195927.302</v>
      </c>
      <c r="I89" s="29">
        <f t="shared" si="16"/>
        <v>46.493934374226143</v>
      </c>
      <c r="J89" s="29">
        <f t="shared" si="57"/>
        <v>99.997371032760967</v>
      </c>
      <c r="K89" s="30">
        <f t="shared" si="17"/>
        <v>99.997371032760967</v>
      </c>
      <c r="L89" s="24">
        <f t="shared" si="18"/>
        <v>-5.1510000000125729</v>
      </c>
      <c r="M89" s="24">
        <v>183639.37599999999</v>
      </c>
      <c r="N89" s="30">
        <f t="shared" si="54"/>
        <v>106.69133508708939</v>
      </c>
      <c r="O89" s="54">
        <f t="shared" si="50"/>
        <v>12287.926000000007</v>
      </c>
    </row>
    <row r="90" spans="1:15" ht="12.75" hidden="1" customHeight="1" x14ac:dyDescent="0.2">
      <c r="A90" s="94" t="s">
        <v>34</v>
      </c>
      <c r="B90" s="65"/>
      <c r="C90" s="65"/>
      <c r="D90" s="74" t="s">
        <v>48</v>
      </c>
      <c r="E90" s="28"/>
      <c r="F90" s="28"/>
      <c r="G90" s="28"/>
      <c r="H90" s="24"/>
      <c r="I90" s="29">
        <f t="shared" si="16"/>
        <v>0</v>
      </c>
      <c r="J90" s="29" t="e">
        <f t="shared" si="57"/>
        <v>#DIV/0!</v>
      </c>
      <c r="K90" s="30">
        <f t="shared" si="17"/>
        <v>0</v>
      </c>
      <c r="L90" s="24">
        <f t="shared" si="18"/>
        <v>0</v>
      </c>
      <c r="M90" s="28"/>
      <c r="N90" s="30" t="e">
        <f t="shared" si="54"/>
        <v>#DIV/0!</v>
      </c>
      <c r="O90" s="54">
        <f t="shared" si="50"/>
        <v>0</v>
      </c>
    </row>
    <row r="91" spans="1:15" ht="12.75" hidden="1" customHeight="1" x14ac:dyDescent="0.2">
      <c r="A91" s="94" t="s">
        <v>72</v>
      </c>
      <c r="B91" s="65"/>
      <c r="C91" s="65"/>
      <c r="D91" s="74" t="s">
        <v>80</v>
      </c>
      <c r="E91" s="28"/>
      <c r="F91" s="28"/>
      <c r="G91" s="28"/>
      <c r="H91" s="24"/>
      <c r="I91" s="29">
        <f t="shared" si="16"/>
        <v>0</v>
      </c>
      <c r="J91" s="29" t="e">
        <f t="shared" si="57"/>
        <v>#DIV/0!</v>
      </c>
      <c r="K91" s="30">
        <f t="shared" si="17"/>
        <v>0</v>
      </c>
      <c r="L91" s="24">
        <f t="shared" si="18"/>
        <v>0</v>
      </c>
      <c r="M91" s="28"/>
      <c r="N91" s="30" t="e">
        <f t="shared" si="54"/>
        <v>#DIV/0!</v>
      </c>
      <c r="O91" s="54">
        <f t="shared" si="50"/>
        <v>0</v>
      </c>
    </row>
    <row r="92" spans="1:15" ht="47.25" hidden="1" x14ac:dyDescent="0.2">
      <c r="A92" s="94" t="s">
        <v>73</v>
      </c>
      <c r="B92" s="65" t="s">
        <v>252</v>
      </c>
      <c r="C92" s="65" t="s">
        <v>176</v>
      </c>
      <c r="D92" s="77" t="s">
        <v>296</v>
      </c>
      <c r="E92" s="24">
        <f>E95</f>
        <v>0</v>
      </c>
      <c r="F92" s="24">
        <f>F95</f>
        <v>0</v>
      </c>
      <c r="G92" s="24">
        <f t="shared" ref="G92" si="71">G95</f>
        <v>0</v>
      </c>
      <c r="H92" s="24">
        <f t="shared" ref="H92" si="72">H95</f>
        <v>0</v>
      </c>
      <c r="I92" s="29">
        <f t="shared" si="16"/>
        <v>0</v>
      </c>
      <c r="J92" s="29" t="e">
        <f t="shared" si="57"/>
        <v>#DIV/0!</v>
      </c>
      <c r="K92" s="30">
        <f t="shared" si="17"/>
        <v>0</v>
      </c>
      <c r="L92" s="24">
        <f>H92-G92</f>
        <v>0</v>
      </c>
      <c r="M92" s="28">
        <v>0</v>
      </c>
      <c r="N92" s="30" t="e">
        <f t="shared" si="54"/>
        <v>#DIV/0!</v>
      </c>
      <c r="O92" s="54">
        <f t="shared" si="50"/>
        <v>0</v>
      </c>
    </row>
    <row r="93" spans="1:15" ht="81.75" hidden="1" customHeight="1" x14ac:dyDescent="0.2">
      <c r="A93" s="94" t="s">
        <v>202</v>
      </c>
      <c r="B93" s="65" t="s">
        <v>201</v>
      </c>
      <c r="C93" s="65"/>
      <c r="D93" s="77" t="s">
        <v>205</v>
      </c>
      <c r="E93" s="24"/>
      <c r="F93" s="24"/>
      <c r="G93" s="31"/>
      <c r="H93" s="24"/>
      <c r="I93" s="29">
        <f t="shared" si="16"/>
        <v>0</v>
      </c>
      <c r="J93" s="29" t="e">
        <f t="shared" si="57"/>
        <v>#DIV/0!</v>
      </c>
      <c r="K93" s="30">
        <f t="shared" si="17"/>
        <v>0</v>
      </c>
      <c r="L93" s="24"/>
      <c r="M93" s="28"/>
      <c r="N93" s="30" t="e">
        <f t="shared" si="54"/>
        <v>#DIV/0!</v>
      </c>
      <c r="O93" s="54">
        <f t="shared" si="50"/>
        <v>0</v>
      </c>
    </row>
    <row r="94" spans="1:15" ht="12.75" hidden="1" customHeight="1" x14ac:dyDescent="0.2">
      <c r="A94" s="94"/>
      <c r="B94" s="65"/>
      <c r="C94" s="65"/>
      <c r="D94" s="76" t="s">
        <v>46</v>
      </c>
      <c r="E94" s="24"/>
      <c r="F94" s="24"/>
      <c r="G94" s="31"/>
      <c r="H94" s="24"/>
      <c r="I94" s="29">
        <f t="shared" si="16"/>
        <v>0</v>
      </c>
      <c r="J94" s="29"/>
      <c r="K94" s="30">
        <f t="shared" si="17"/>
        <v>0</v>
      </c>
      <c r="L94" s="24"/>
      <c r="M94" s="28"/>
      <c r="N94" s="30" t="e">
        <f t="shared" si="54"/>
        <v>#DIV/0!</v>
      </c>
      <c r="O94" s="54">
        <f t="shared" si="50"/>
        <v>0</v>
      </c>
    </row>
    <row r="95" spans="1:15" ht="24.75" hidden="1" customHeight="1" x14ac:dyDescent="0.2">
      <c r="A95" s="94"/>
      <c r="B95" s="66" t="s">
        <v>253</v>
      </c>
      <c r="C95" s="66"/>
      <c r="D95" s="76" t="s">
        <v>179</v>
      </c>
      <c r="E95" s="24"/>
      <c r="F95" s="24"/>
      <c r="G95" s="24"/>
      <c r="H95" s="24"/>
      <c r="I95" s="29">
        <f t="shared" si="16"/>
        <v>0</v>
      </c>
      <c r="J95" s="29"/>
      <c r="K95" s="30">
        <f t="shared" si="17"/>
        <v>0</v>
      </c>
      <c r="L95" s="24"/>
      <c r="M95" s="28"/>
      <c r="N95" s="30" t="e">
        <f t="shared" si="54"/>
        <v>#DIV/0!</v>
      </c>
      <c r="O95" s="54">
        <f t="shared" si="50"/>
        <v>0</v>
      </c>
    </row>
    <row r="96" spans="1:15" ht="21.75" customHeight="1" x14ac:dyDescent="0.2">
      <c r="A96" s="94"/>
      <c r="B96" s="65" t="s">
        <v>254</v>
      </c>
      <c r="C96" s="66"/>
      <c r="D96" s="77" t="s">
        <v>255</v>
      </c>
      <c r="E96" s="24">
        <v>12223.072</v>
      </c>
      <c r="F96" s="24">
        <v>12223.072</v>
      </c>
      <c r="G96" s="24">
        <v>5184.6549999999997</v>
      </c>
      <c r="H96" s="24">
        <v>5184.6540000000005</v>
      </c>
      <c r="I96" s="29">
        <f t="shared" si="16"/>
        <v>42.416947228978117</v>
      </c>
      <c r="J96" s="29"/>
      <c r="K96" s="30">
        <f t="shared" si="17"/>
        <v>99.999980712313558</v>
      </c>
      <c r="L96" s="24">
        <f t="shared" si="18"/>
        <v>-9.9999999929423211E-4</v>
      </c>
      <c r="M96" s="24">
        <v>4882.3119999999999</v>
      </c>
      <c r="N96" s="30">
        <f t="shared" si="54"/>
        <v>106.19259891625117</v>
      </c>
      <c r="O96" s="54">
        <f t="shared" si="50"/>
        <v>302.34200000000055</v>
      </c>
    </row>
    <row r="97" spans="1:15" ht="21.75" customHeight="1" x14ac:dyDescent="0.2">
      <c r="A97" s="94"/>
      <c r="B97" s="20" t="s">
        <v>297</v>
      </c>
      <c r="C97" s="66"/>
      <c r="D97" s="73" t="s">
        <v>298</v>
      </c>
      <c r="E97" s="25">
        <v>3370.2</v>
      </c>
      <c r="F97" s="25">
        <v>3370.2</v>
      </c>
      <c r="G97" s="25">
        <v>451.06599999999997</v>
      </c>
      <c r="H97" s="25">
        <v>451.06599999999997</v>
      </c>
      <c r="I97" s="26">
        <f t="shared" ref="I97" si="73">IF(F97&gt;0,H97/F97*100,0)</f>
        <v>13.383953474571243</v>
      </c>
      <c r="J97" s="26"/>
      <c r="K97" s="27">
        <f t="shared" ref="K97" si="74">IF(G97&gt;0,H97/G97*100,0)</f>
        <v>100</v>
      </c>
      <c r="L97" s="25">
        <f t="shared" ref="L97" si="75">H97-G97</f>
        <v>0</v>
      </c>
      <c r="M97" s="25">
        <v>354.904</v>
      </c>
      <c r="N97" s="50">
        <f t="shared" si="54"/>
        <v>127.09521448053557</v>
      </c>
      <c r="O97" s="53">
        <f t="shared" si="50"/>
        <v>96.161999999999978</v>
      </c>
    </row>
    <row r="98" spans="1:15" ht="22.5" customHeight="1" x14ac:dyDescent="0.2">
      <c r="A98" s="11" t="s">
        <v>38</v>
      </c>
      <c r="B98" s="20" t="s">
        <v>177</v>
      </c>
      <c r="C98" s="20"/>
      <c r="D98" s="73" t="s">
        <v>256</v>
      </c>
      <c r="E98" s="25">
        <v>8136.991</v>
      </c>
      <c r="F98" s="25">
        <v>8046.4740000000002</v>
      </c>
      <c r="G98" s="25">
        <v>3321.3029999999999</v>
      </c>
      <c r="H98" s="25">
        <v>3321.3</v>
      </c>
      <c r="I98" s="26">
        <f t="shared" si="16"/>
        <v>41.276464697456305</v>
      </c>
      <c r="J98" s="26">
        <f t="shared" si="57"/>
        <v>99.999909674004456</v>
      </c>
      <c r="K98" s="27">
        <f t="shared" si="17"/>
        <v>99.999909674004456</v>
      </c>
      <c r="L98" s="25">
        <f t="shared" si="18"/>
        <v>-2.9999999997016857E-3</v>
      </c>
      <c r="M98" s="25">
        <v>2386.2089999999998</v>
      </c>
      <c r="N98" s="50">
        <f t="shared" si="54"/>
        <v>139.18730505165308</v>
      </c>
      <c r="O98" s="53">
        <f t="shared" si="50"/>
        <v>935.09100000000035</v>
      </c>
    </row>
    <row r="99" spans="1:15" ht="30" customHeight="1" x14ac:dyDescent="0.2">
      <c r="A99" s="11" t="s">
        <v>39</v>
      </c>
      <c r="B99" s="20" t="s">
        <v>178</v>
      </c>
      <c r="C99" s="20"/>
      <c r="D99" s="73" t="s">
        <v>257</v>
      </c>
      <c r="E99" s="23">
        <f>E101+E104+E108+E107+E109+E112</f>
        <v>333217.00599999999</v>
      </c>
      <c r="F99" s="25">
        <f>F101+F104+F108+F107+F109+F112</f>
        <v>329179.641</v>
      </c>
      <c r="G99" s="25">
        <f>G101+G104+G108+G107+G109+G112</f>
        <v>201544.78099999999</v>
      </c>
      <c r="H99" s="25">
        <f>H101+H104+H108+H107+H109+H112</f>
        <v>201508.592</v>
      </c>
      <c r="I99" s="26">
        <f t="shared" si="16"/>
        <v>61.215387254158891</v>
      </c>
      <c r="J99" s="26">
        <f t="shared" si="57"/>
        <v>99.982044188978534</v>
      </c>
      <c r="K99" s="27">
        <f t="shared" si="17"/>
        <v>99.982044188978534</v>
      </c>
      <c r="L99" s="25">
        <f t="shared" si="18"/>
        <v>-36.188999999983935</v>
      </c>
      <c r="M99" s="25">
        <f>M101+M104+M108+M107+M109+M112</f>
        <v>89577.313999999998</v>
      </c>
      <c r="N99" s="91" t="s">
        <v>440</v>
      </c>
      <c r="O99" s="53">
        <f t="shared" si="50"/>
        <v>111931.27800000001</v>
      </c>
    </row>
    <row r="100" spans="1:15" ht="19.5" customHeight="1" x14ac:dyDescent="0.2">
      <c r="A100" s="94"/>
      <c r="B100" s="65"/>
      <c r="C100" s="65"/>
      <c r="D100" s="74" t="s">
        <v>47</v>
      </c>
      <c r="E100" s="28"/>
      <c r="F100" s="24"/>
      <c r="G100" s="24"/>
      <c r="H100" s="24"/>
      <c r="I100" s="29">
        <f t="shared" si="16"/>
        <v>0</v>
      </c>
      <c r="J100" s="29"/>
      <c r="K100" s="30">
        <f t="shared" si="17"/>
        <v>0</v>
      </c>
      <c r="L100" s="24">
        <f t="shared" ref="L100" si="76">H100-G100</f>
        <v>0</v>
      </c>
      <c r="M100" s="28"/>
      <c r="N100" s="30"/>
      <c r="O100" s="54">
        <f t="shared" si="50"/>
        <v>0</v>
      </c>
    </row>
    <row r="101" spans="1:15" ht="31.5" x14ac:dyDescent="0.2">
      <c r="A101" s="94"/>
      <c r="B101" s="65" t="s">
        <v>260</v>
      </c>
      <c r="C101" s="65"/>
      <c r="D101" s="77" t="s">
        <v>258</v>
      </c>
      <c r="E101" s="28">
        <f>E103</f>
        <v>87159.4</v>
      </c>
      <c r="F101" s="24">
        <f>F103</f>
        <v>87159.4</v>
      </c>
      <c r="G101" s="24">
        <f t="shared" ref="G101" si="77">G103</f>
        <v>48550.000999999997</v>
      </c>
      <c r="H101" s="24">
        <f t="shared" ref="H101" si="78">H103</f>
        <v>48550.000999999997</v>
      </c>
      <c r="I101" s="29">
        <f t="shared" si="16"/>
        <v>55.702541550308972</v>
      </c>
      <c r="J101" s="29"/>
      <c r="K101" s="30">
        <f t="shared" si="17"/>
        <v>100</v>
      </c>
      <c r="L101" s="24">
        <f t="shared" si="18"/>
        <v>0</v>
      </c>
      <c r="M101" s="28">
        <f t="shared" ref="M101" si="79">M103</f>
        <v>27592.645</v>
      </c>
      <c r="N101" s="30">
        <f t="shared" si="54"/>
        <v>175.95268956636812</v>
      </c>
      <c r="O101" s="54">
        <f t="shared" si="50"/>
        <v>20957.355999999996</v>
      </c>
    </row>
    <row r="102" spans="1:15" ht="21" customHeight="1" x14ac:dyDescent="0.2">
      <c r="A102" s="94"/>
      <c r="B102" s="65"/>
      <c r="C102" s="65"/>
      <c r="D102" s="76" t="s">
        <v>46</v>
      </c>
      <c r="E102" s="28"/>
      <c r="F102" s="24"/>
      <c r="G102" s="24"/>
      <c r="H102" s="24"/>
      <c r="I102" s="29">
        <f t="shared" si="16"/>
        <v>0</v>
      </c>
      <c r="J102" s="29"/>
      <c r="K102" s="30">
        <f t="shared" si="17"/>
        <v>0</v>
      </c>
      <c r="L102" s="24">
        <f t="shared" si="18"/>
        <v>0</v>
      </c>
      <c r="M102" s="28"/>
      <c r="N102" s="30"/>
      <c r="O102" s="54">
        <f t="shared" si="50"/>
        <v>0</v>
      </c>
    </row>
    <row r="103" spans="1:15" ht="15.75" x14ac:dyDescent="0.2">
      <c r="A103" s="94"/>
      <c r="B103" s="66" t="s">
        <v>261</v>
      </c>
      <c r="C103" s="65"/>
      <c r="D103" s="76" t="s">
        <v>259</v>
      </c>
      <c r="E103" s="28">
        <v>87159.4</v>
      </c>
      <c r="F103" s="24">
        <v>87159.4</v>
      </c>
      <c r="G103" s="24">
        <v>48550.000999999997</v>
      </c>
      <c r="H103" s="24">
        <v>48550.000999999997</v>
      </c>
      <c r="I103" s="29">
        <f t="shared" si="16"/>
        <v>55.702541550308972</v>
      </c>
      <c r="J103" s="29"/>
      <c r="K103" s="30">
        <f t="shared" si="17"/>
        <v>100</v>
      </c>
      <c r="L103" s="24">
        <f t="shared" si="18"/>
        <v>0</v>
      </c>
      <c r="M103" s="24">
        <v>27592.645</v>
      </c>
      <c r="N103" s="30">
        <f t="shared" si="54"/>
        <v>175.95268956636812</v>
      </c>
      <c r="O103" s="54">
        <f t="shared" si="50"/>
        <v>20957.355999999996</v>
      </c>
    </row>
    <row r="104" spans="1:15" ht="31.5" x14ac:dyDescent="0.2">
      <c r="A104" s="94"/>
      <c r="B104" s="65" t="s">
        <v>262</v>
      </c>
      <c r="C104" s="65"/>
      <c r="D104" s="77" t="s">
        <v>264</v>
      </c>
      <c r="E104" s="28">
        <f>E106</f>
        <v>232239.7</v>
      </c>
      <c r="F104" s="24">
        <f>F106</f>
        <v>232239.7</v>
      </c>
      <c r="G104" s="24">
        <f t="shared" ref="G104" si="80">G106</f>
        <v>148403.33300000001</v>
      </c>
      <c r="H104" s="24">
        <f t="shared" ref="H104" si="81">H106</f>
        <v>148403.33300000001</v>
      </c>
      <c r="I104" s="29">
        <f t="shared" si="16"/>
        <v>63.900932097311525</v>
      </c>
      <c r="J104" s="29"/>
      <c r="K104" s="30">
        <f t="shared" si="17"/>
        <v>100</v>
      </c>
      <c r="L104" s="24">
        <f t="shared" si="18"/>
        <v>0</v>
      </c>
      <c r="M104" s="28">
        <f>M106</f>
        <v>55168.654999999999</v>
      </c>
      <c r="N104" s="90" t="s">
        <v>428</v>
      </c>
      <c r="O104" s="54">
        <f t="shared" si="50"/>
        <v>93234.678000000014</v>
      </c>
    </row>
    <row r="105" spans="1:15" ht="21.75" customHeight="1" x14ac:dyDescent="0.2">
      <c r="A105" s="94"/>
      <c r="B105" s="65"/>
      <c r="C105" s="65"/>
      <c r="D105" s="76" t="s">
        <v>46</v>
      </c>
      <c r="E105" s="28"/>
      <c r="F105" s="28"/>
      <c r="G105" s="24"/>
      <c r="H105" s="24"/>
      <c r="I105" s="29">
        <f t="shared" si="16"/>
        <v>0</v>
      </c>
      <c r="J105" s="29"/>
      <c r="K105" s="30">
        <f t="shared" si="17"/>
        <v>0</v>
      </c>
      <c r="L105" s="24">
        <f t="shared" si="18"/>
        <v>0</v>
      </c>
      <c r="M105" s="28"/>
      <c r="N105" s="30"/>
      <c r="O105" s="54">
        <f t="shared" si="50"/>
        <v>0</v>
      </c>
    </row>
    <row r="106" spans="1:15" ht="22.5" x14ac:dyDescent="0.2">
      <c r="A106" s="94" t="s">
        <v>26</v>
      </c>
      <c r="B106" s="66" t="s">
        <v>263</v>
      </c>
      <c r="C106" s="65"/>
      <c r="D106" s="76" t="s">
        <v>27</v>
      </c>
      <c r="E106" s="24">
        <v>232239.7</v>
      </c>
      <c r="F106" s="24">
        <v>232239.7</v>
      </c>
      <c r="G106" s="24">
        <v>148403.33300000001</v>
      </c>
      <c r="H106" s="24">
        <v>148403.33300000001</v>
      </c>
      <c r="I106" s="29">
        <f t="shared" si="16"/>
        <v>63.900932097311525</v>
      </c>
      <c r="J106" s="29"/>
      <c r="K106" s="30">
        <f t="shared" si="17"/>
        <v>100</v>
      </c>
      <c r="L106" s="24">
        <f t="shared" si="18"/>
        <v>0</v>
      </c>
      <c r="M106" s="24">
        <v>55168.654999999999</v>
      </c>
      <c r="N106" s="90" t="s">
        <v>428</v>
      </c>
      <c r="O106" s="54">
        <f t="shared" si="50"/>
        <v>93234.678000000014</v>
      </c>
    </row>
    <row r="107" spans="1:15" ht="21.75" customHeight="1" x14ac:dyDescent="0.2">
      <c r="A107" s="94"/>
      <c r="B107" s="65" t="s">
        <v>367</v>
      </c>
      <c r="C107" s="65"/>
      <c r="D107" s="77" t="s">
        <v>368</v>
      </c>
      <c r="E107" s="24">
        <v>13817.906000000001</v>
      </c>
      <c r="F107" s="24">
        <v>9740.5409999999993</v>
      </c>
      <c r="G107" s="24">
        <v>4555.259</v>
      </c>
      <c r="H107" s="24">
        <v>4555.2579999999998</v>
      </c>
      <c r="I107" s="29">
        <f t="shared" ref="I107" si="82">IF(F107&gt;0,H107/F107*100,0)</f>
        <v>46.765965052659809</v>
      </c>
      <c r="J107" s="29"/>
      <c r="K107" s="30">
        <f t="shared" ref="K107" si="83">IF(G107&gt;0,H107/G107*100,0)</f>
        <v>99.999978047351419</v>
      </c>
      <c r="L107" s="24">
        <f t="shared" ref="L107" si="84">H107-G107</f>
        <v>-1.0000000002037268E-3</v>
      </c>
      <c r="M107" s="24">
        <v>6631.0140000000001</v>
      </c>
      <c r="N107" s="30">
        <f t="shared" si="54"/>
        <v>68.696250679006255</v>
      </c>
      <c r="O107" s="54">
        <f t="shared" si="50"/>
        <v>-2075.7560000000003</v>
      </c>
    </row>
    <row r="108" spans="1:15" ht="19.5" hidden="1" customHeight="1" x14ac:dyDescent="0.2">
      <c r="A108" s="94"/>
      <c r="B108" s="65" t="s">
        <v>338</v>
      </c>
      <c r="C108" s="65"/>
      <c r="D108" s="77" t="s">
        <v>339</v>
      </c>
      <c r="E108" s="24"/>
      <c r="F108" s="24"/>
      <c r="G108" s="24"/>
      <c r="H108" s="24"/>
      <c r="I108" s="29">
        <f t="shared" ref="I108" si="85">IF(F108&gt;0,H108/F108*100,0)</f>
        <v>0</v>
      </c>
      <c r="J108" s="29"/>
      <c r="K108" s="30">
        <f t="shared" ref="K108" si="86">IF(G108&gt;0,H108/G108*100,0)</f>
        <v>0</v>
      </c>
      <c r="L108" s="24">
        <f t="shared" ref="L108" si="87">H108-G108</f>
        <v>0</v>
      </c>
      <c r="M108" s="24"/>
      <c r="N108" s="60" t="e">
        <f t="shared" si="54"/>
        <v>#DIV/0!</v>
      </c>
      <c r="O108" s="54">
        <f t="shared" si="50"/>
        <v>0</v>
      </c>
    </row>
    <row r="109" spans="1:15" ht="17.25" hidden="1" customHeight="1" x14ac:dyDescent="0.2">
      <c r="A109" s="94"/>
      <c r="B109" s="65" t="s">
        <v>350</v>
      </c>
      <c r="C109" s="65"/>
      <c r="D109" s="77" t="s">
        <v>349</v>
      </c>
      <c r="E109" s="24"/>
      <c r="F109" s="24">
        <f t="shared" ref="F109:H109" si="88">F111</f>
        <v>0</v>
      </c>
      <c r="G109" s="24">
        <f t="shared" si="88"/>
        <v>0</v>
      </c>
      <c r="H109" s="24">
        <f t="shared" si="88"/>
        <v>0</v>
      </c>
      <c r="I109" s="29">
        <f t="shared" ref="I109:I111" si="89">IF(F109&gt;0,H109/F109*100,0)</f>
        <v>0</v>
      </c>
      <c r="J109" s="29"/>
      <c r="K109" s="30">
        <f t="shared" ref="K109:K111" si="90">IF(G109&gt;0,H109/G109*100,0)</f>
        <v>0</v>
      </c>
      <c r="L109" s="24">
        <f t="shared" ref="L109:L111" si="91">H109-G109</f>
        <v>0</v>
      </c>
      <c r="M109" s="24">
        <f>M111</f>
        <v>0</v>
      </c>
      <c r="N109" s="39" t="e">
        <f t="shared" si="54"/>
        <v>#DIV/0!</v>
      </c>
      <c r="O109" s="54">
        <f t="shared" si="50"/>
        <v>0</v>
      </c>
    </row>
    <row r="110" spans="1:15" ht="16.5" hidden="1" customHeight="1" x14ac:dyDescent="0.2">
      <c r="A110" s="94"/>
      <c r="B110" s="65"/>
      <c r="C110" s="65"/>
      <c r="D110" s="74" t="s">
        <v>47</v>
      </c>
      <c r="E110" s="24"/>
      <c r="F110" s="24"/>
      <c r="G110" s="24"/>
      <c r="H110" s="24"/>
      <c r="I110" s="29">
        <f t="shared" si="89"/>
        <v>0</v>
      </c>
      <c r="J110" s="29"/>
      <c r="K110" s="30">
        <f t="shared" si="90"/>
        <v>0</v>
      </c>
      <c r="L110" s="24">
        <f t="shared" si="91"/>
        <v>0</v>
      </c>
      <c r="M110" s="24"/>
      <c r="N110" s="39" t="e">
        <f t="shared" si="54"/>
        <v>#DIV/0!</v>
      </c>
      <c r="O110" s="54">
        <f t="shared" si="50"/>
        <v>0</v>
      </c>
    </row>
    <row r="111" spans="1:15" ht="24.75" hidden="1" customHeight="1" x14ac:dyDescent="0.2">
      <c r="A111" s="94"/>
      <c r="B111" s="65" t="s">
        <v>352</v>
      </c>
      <c r="C111" s="65"/>
      <c r="D111" s="77" t="s">
        <v>351</v>
      </c>
      <c r="E111" s="24"/>
      <c r="F111" s="24"/>
      <c r="G111" s="24"/>
      <c r="H111" s="24"/>
      <c r="I111" s="29">
        <f t="shared" si="89"/>
        <v>0</v>
      </c>
      <c r="J111" s="29"/>
      <c r="K111" s="30">
        <f t="shared" si="90"/>
        <v>0</v>
      </c>
      <c r="L111" s="24">
        <f t="shared" si="91"/>
        <v>0</v>
      </c>
      <c r="M111" s="24"/>
      <c r="N111" s="39" t="e">
        <f t="shared" si="54"/>
        <v>#DIV/0!</v>
      </c>
      <c r="O111" s="54">
        <f t="shared" si="50"/>
        <v>0</v>
      </c>
    </row>
    <row r="112" spans="1:15" ht="21.75" customHeight="1" x14ac:dyDescent="0.2">
      <c r="A112" s="94"/>
      <c r="B112" s="65" t="s">
        <v>396</v>
      </c>
      <c r="C112" s="65"/>
      <c r="D112" s="77" t="s">
        <v>397</v>
      </c>
      <c r="E112" s="24"/>
      <c r="F112" s="24">
        <v>40</v>
      </c>
      <c r="G112" s="24">
        <v>36.188000000000002</v>
      </c>
      <c r="H112" s="24"/>
      <c r="I112" s="29">
        <f t="shared" ref="I112" si="92">IF(F112&gt;0,H112/F112*100,0)</f>
        <v>0</v>
      </c>
      <c r="J112" s="29"/>
      <c r="K112" s="30">
        <f t="shared" ref="K112" si="93">IF(G112&gt;0,H112/G112*100,0)</f>
        <v>0</v>
      </c>
      <c r="L112" s="24"/>
      <c r="M112" s="24">
        <v>185</v>
      </c>
      <c r="N112" s="39">
        <f t="shared" si="54"/>
        <v>0</v>
      </c>
      <c r="O112" s="54">
        <f t="shared" ref="O112" si="94">H112-M112</f>
        <v>-185</v>
      </c>
    </row>
    <row r="113" spans="1:15" ht="21.75" customHeight="1" x14ac:dyDescent="0.2">
      <c r="A113" s="11" t="s">
        <v>36</v>
      </c>
      <c r="B113" s="20" t="s">
        <v>186</v>
      </c>
      <c r="C113" s="20"/>
      <c r="D113" s="73" t="s">
        <v>265</v>
      </c>
      <c r="E113" s="25">
        <v>10603.494000000001</v>
      </c>
      <c r="F113" s="25">
        <v>10603.494000000001</v>
      </c>
      <c r="G113" s="25">
        <v>3868.6309999999999</v>
      </c>
      <c r="H113" s="25">
        <v>3868.627</v>
      </c>
      <c r="I113" s="26">
        <f t="shared" si="16"/>
        <v>36.484455029634574</v>
      </c>
      <c r="J113" s="26">
        <f t="shared" si="57"/>
        <v>99.999896604250964</v>
      </c>
      <c r="K113" s="27">
        <f t="shared" si="17"/>
        <v>99.999896604250964</v>
      </c>
      <c r="L113" s="25">
        <f t="shared" si="18"/>
        <v>-3.9999999999054126E-3</v>
      </c>
      <c r="M113" s="25">
        <v>2891.587</v>
      </c>
      <c r="N113" s="27">
        <f t="shared" si="54"/>
        <v>133.78905770429873</v>
      </c>
      <c r="O113" s="53">
        <f t="shared" si="50"/>
        <v>977.04</v>
      </c>
    </row>
    <row r="114" spans="1:15" ht="15" hidden="1" customHeight="1" x14ac:dyDescent="0.2">
      <c r="A114" s="11" t="s">
        <v>74</v>
      </c>
      <c r="B114" s="20" t="s">
        <v>177</v>
      </c>
      <c r="C114" s="20"/>
      <c r="D114" s="73" t="s">
        <v>75</v>
      </c>
      <c r="E114" s="23"/>
      <c r="F114" s="23"/>
      <c r="G114" s="23"/>
      <c r="H114" s="25"/>
      <c r="I114" s="26">
        <f t="shared" si="16"/>
        <v>0</v>
      </c>
      <c r="J114" s="26" t="e">
        <f t="shared" si="57"/>
        <v>#DIV/0!</v>
      </c>
      <c r="K114" s="27">
        <f t="shared" si="17"/>
        <v>0</v>
      </c>
      <c r="L114" s="25">
        <f t="shared" si="18"/>
        <v>0</v>
      </c>
      <c r="M114" s="28"/>
      <c r="N114" s="27" t="e">
        <f t="shared" si="54"/>
        <v>#DIV/0!</v>
      </c>
      <c r="O114" s="53">
        <f t="shared" si="50"/>
        <v>0</v>
      </c>
    </row>
    <row r="115" spans="1:15" ht="21" customHeight="1" x14ac:dyDescent="0.2">
      <c r="A115" s="11" t="s">
        <v>77</v>
      </c>
      <c r="B115" s="20" t="s">
        <v>266</v>
      </c>
      <c r="C115" s="20"/>
      <c r="D115" s="73" t="s">
        <v>267</v>
      </c>
      <c r="E115" s="25">
        <f>E118+E119+E124+E123+E122</f>
        <v>50093.053999999996</v>
      </c>
      <c r="F115" s="25">
        <f>F118+F119+F124+F123+F122</f>
        <v>52985.054000000004</v>
      </c>
      <c r="G115" s="25">
        <f>G118+G119+G124+G123+G122</f>
        <v>23669.145</v>
      </c>
      <c r="H115" s="25">
        <f>H118+H119+H124+H123+H122</f>
        <v>21908.433000000001</v>
      </c>
      <c r="I115" s="26">
        <f t="shared" si="16"/>
        <v>41.348326265742784</v>
      </c>
      <c r="J115" s="26">
        <f t="shared" si="57"/>
        <v>92.5611508146999</v>
      </c>
      <c r="K115" s="27">
        <f t="shared" si="17"/>
        <v>92.5611508146999</v>
      </c>
      <c r="L115" s="25">
        <f t="shared" si="18"/>
        <v>-1760.7119999999995</v>
      </c>
      <c r="M115" s="23">
        <f>M118+M119+M124+M123+M122</f>
        <v>19058.839000000004</v>
      </c>
      <c r="N115" s="27">
        <f t="shared" si="54"/>
        <v>114.95156132018323</v>
      </c>
      <c r="O115" s="53">
        <f t="shared" si="50"/>
        <v>2849.5939999999973</v>
      </c>
    </row>
    <row r="116" spans="1:15" ht="0.75" hidden="1" customHeight="1" x14ac:dyDescent="0.2">
      <c r="A116" s="11" t="s">
        <v>76</v>
      </c>
      <c r="B116" s="20"/>
      <c r="C116" s="20"/>
      <c r="D116" s="73" t="s">
        <v>81</v>
      </c>
      <c r="E116" s="23"/>
      <c r="F116" s="23"/>
      <c r="G116" s="23"/>
      <c r="H116" s="25"/>
      <c r="I116" s="26">
        <f t="shared" si="16"/>
        <v>0</v>
      </c>
      <c r="J116" s="26" t="e">
        <f t="shared" si="57"/>
        <v>#DIV/0!</v>
      </c>
      <c r="K116" s="27">
        <f t="shared" si="17"/>
        <v>0</v>
      </c>
      <c r="L116" s="25">
        <f t="shared" si="18"/>
        <v>0</v>
      </c>
      <c r="M116" s="28"/>
      <c r="N116" s="30" t="e">
        <f t="shared" si="54"/>
        <v>#DIV/0!</v>
      </c>
      <c r="O116" s="54">
        <f t="shared" si="50"/>
        <v>0</v>
      </c>
    </row>
    <row r="117" spans="1:15" ht="21.75" customHeight="1" x14ac:dyDescent="0.2">
      <c r="A117" s="11"/>
      <c r="B117" s="20"/>
      <c r="C117" s="20"/>
      <c r="D117" s="74" t="s">
        <v>47</v>
      </c>
      <c r="E117" s="23"/>
      <c r="F117" s="23"/>
      <c r="G117" s="23"/>
      <c r="H117" s="25"/>
      <c r="I117" s="26">
        <f t="shared" si="16"/>
        <v>0</v>
      </c>
      <c r="J117" s="26"/>
      <c r="K117" s="27"/>
      <c r="L117" s="25">
        <f t="shared" si="18"/>
        <v>0</v>
      </c>
      <c r="M117" s="28"/>
      <c r="N117" s="30"/>
      <c r="O117" s="54">
        <f t="shared" si="50"/>
        <v>0</v>
      </c>
    </row>
    <row r="118" spans="1:15" ht="22.5" customHeight="1" x14ac:dyDescent="0.2">
      <c r="A118" s="11"/>
      <c r="B118" s="65" t="s">
        <v>268</v>
      </c>
      <c r="C118" s="65"/>
      <c r="D118" s="77" t="s">
        <v>269</v>
      </c>
      <c r="E118" s="28">
        <v>4000</v>
      </c>
      <c r="F118" s="28">
        <v>4711.7240000000002</v>
      </c>
      <c r="G118" s="28">
        <v>73</v>
      </c>
      <c r="H118" s="28">
        <v>73</v>
      </c>
      <c r="I118" s="29">
        <f t="shared" si="16"/>
        <v>1.5493267432472699</v>
      </c>
      <c r="J118" s="29"/>
      <c r="K118" s="30">
        <f t="shared" si="17"/>
        <v>100</v>
      </c>
      <c r="L118" s="24">
        <f t="shared" si="18"/>
        <v>0</v>
      </c>
      <c r="M118" s="24">
        <v>32.299999999999997</v>
      </c>
      <c r="N118" s="90" t="s">
        <v>440</v>
      </c>
      <c r="O118" s="54">
        <f t="shared" si="50"/>
        <v>40.700000000000003</v>
      </c>
    </row>
    <row r="119" spans="1:15" ht="22.5" customHeight="1" x14ac:dyDescent="0.2">
      <c r="A119" s="11"/>
      <c r="B119" s="65" t="s">
        <v>272</v>
      </c>
      <c r="C119" s="65"/>
      <c r="D119" s="77" t="s">
        <v>270</v>
      </c>
      <c r="E119" s="28">
        <f>E121</f>
        <v>3755.6</v>
      </c>
      <c r="F119" s="28">
        <f>F121</f>
        <v>3755.6</v>
      </c>
      <c r="G119" s="28">
        <f t="shared" ref="G119" si="95">G121</f>
        <v>1586.4559999999999</v>
      </c>
      <c r="H119" s="28">
        <f t="shared" ref="H119" si="96">H121</f>
        <v>1548.0540000000001</v>
      </c>
      <c r="I119" s="29">
        <f t="shared" si="16"/>
        <v>41.219884971775485</v>
      </c>
      <c r="J119" s="29"/>
      <c r="K119" s="30">
        <f t="shared" si="17"/>
        <v>97.579384489705362</v>
      </c>
      <c r="L119" s="24">
        <f t="shared" si="18"/>
        <v>-38.401999999999816</v>
      </c>
      <c r="M119" s="28">
        <f>M121</f>
        <v>1135.655</v>
      </c>
      <c r="N119" s="60">
        <f t="shared" si="54"/>
        <v>136.31375725902674</v>
      </c>
      <c r="O119" s="54">
        <f t="shared" si="50"/>
        <v>412.39900000000011</v>
      </c>
    </row>
    <row r="120" spans="1:15" ht="18.75" customHeight="1" x14ac:dyDescent="0.2">
      <c r="A120" s="11"/>
      <c r="B120" s="65"/>
      <c r="C120" s="65"/>
      <c r="D120" s="76" t="s">
        <v>46</v>
      </c>
      <c r="E120" s="28"/>
      <c r="F120" s="28"/>
      <c r="G120" s="28"/>
      <c r="H120" s="24"/>
      <c r="I120" s="29">
        <f t="shared" si="16"/>
        <v>0</v>
      </c>
      <c r="J120" s="29"/>
      <c r="K120" s="30">
        <f t="shared" si="17"/>
        <v>0</v>
      </c>
      <c r="L120" s="24">
        <f t="shared" si="18"/>
        <v>0</v>
      </c>
      <c r="M120" s="28"/>
      <c r="N120" s="60"/>
      <c r="O120" s="54">
        <f t="shared" si="50"/>
        <v>0</v>
      </c>
    </row>
    <row r="121" spans="1:15" ht="22.5" customHeight="1" x14ac:dyDescent="0.2">
      <c r="A121" s="11"/>
      <c r="B121" s="65" t="s">
        <v>273</v>
      </c>
      <c r="C121" s="65"/>
      <c r="D121" s="76" t="s">
        <v>271</v>
      </c>
      <c r="E121" s="28">
        <v>3755.6</v>
      </c>
      <c r="F121" s="28">
        <v>3755.6</v>
      </c>
      <c r="G121" s="28">
        <v>1586.4559999999999</v>
      </c>
      <c r="H121" s="28">
        <v>1548.0540000000001</v>
      </c>
      <c r="I121" s="29">
        <f t="shared" si="16"/>
        <v>41.219884971775485</v>
      </c>
      <c r="J121" s="29"/>
      <c r="K121" s="30">
        <f t="shared" si="17"/>
        <v>97.579384489705362</v>
      </c>
      <c r="L121" s="24">
        <f t="shared" si="18"/>
        <v>-38.401999999999816</v>
      </c>
      <c r="M121" s="24">
        <v>1135.655</v>
      </c>
      <c r="N121" s="60">
        <f t="shared" si="54"/>
        <v>136.31375725902674</v>
      </c>
      <c r="O121" s="54">
        <f t="shared" si="50"/>
        <v>412.39900000000011</v>
      </c>
    </row>
    <row r="122" spans="1:15" ht="21.75" customHeight="1" x14ac:dyDescent="0.2">
      <c r="A122" s="11"/>
      <c r="B122" s="65" t="s">
        <v>420</v>
      </c>
      <c r="C122" s="65"/>
      <c r="D122" s="77" t="s">
        <v>421</v>
      </c>
      <c r="E122" s="28">
        <v>126.5</v>
      </c>
      <c r="F122" s="28">
        <v>105.4</v>
      </c>
      <c r="G122" s="28"/>
      <c r="H122" s="28"/>
      <c r="I122" s="29">
        <f t="shared" ref="I122" si="97">IF(F122&gt;0,H122/F122*100,0)</f>
        <v>0</v>
      </c>
      <c r="J122" s="29"/>
      <c r="K122" s="30">
        <f t="shared" ref="K122" si="98">IF(G122&gt;0,H122/G122*100,0)</f>
        <v>0</v>
      </c>
      <c r="L122" s="24">
        <f t="shared" si="18"/>
        <v>0</v>
      </c>
      <c r="M122" s="24">
        <v>126.503</v>
      </c>
      <c r="N122" s="39">
        <f t="shared" ref="N122" si="99">H122/M122*100</f>
        <v>0</v>
      </c>
      <c r="O122" s="64">
        <f t="shared" ref="O122" si="100">H122-M122</f>
        <v>-126.503</v>
      </c>
    </row>
    <row r="123" spans="1:15" ht="21.75" customHeight="1" x14ac:dyDescent="0.2">
      <c r="A123" s="11"/>
      <c r="B123" s="65" t="s">
        <v>274</v>
      </c>
      <c r="C123" s="65"/>
      <c r="D123" s="77" t="s">
        <v>275</v>
      </c>
      <c r="E123" s="28">
        <v>847.37699999999995</v>
      </c>
      <c r="F123" s="28">
        <v>847.37699999999995</v>
      </c>
      <c r="G123" s="28">
        <v>317.04000000000002</v>
      </c>
      <c r="H123" s="24">
        <v>317.04000000000002</v>
      </c>
      <c r="I123" s="29">
        <f t="shared" si="16"/>
        <v>37.414279594560625</v>
      </c>
      <c r="J123" s="29"/>
      <c r="K123" s="30">
        <f t="shared" si="17"/>
        <v>100</v>
      </c>
      <c r="L123" s="24">
        <f>H123-G123</f>
        <v>0</v>
      </c>
      <c r="M123" s="24">
        <v>939.25199999999995</v>
      </c>
      <c r="N123" s="30">
        <f t="shared" si="54"/>
        <v>33.754519553857754</v>
      </c>
      <c r="O123" s="54">
        <f t="shared" si="50"/>
        <v>-622.21199999999999</v>
      </c>
    </row>
    <row r="124" spans="1:15" ht="21.75" customHeight="1" x14ac:dyDescent="0.2">
      <c r="A124" s="11"/>
      <c r="B124" s="65" t="s">
        <v>277</v>
      </c>
      <c r="C124" s="65"/>
      <c r="D124" s="77" t="s">
        <v>276</v>
      </c>
      <c r="E124" s="28">
        <f>E126+E127</f>
        <v>41363.576999999997</v>
      </c>
      <c r="F124" s="28">
        <f>F126+F127</f>
        <v>43564.953000000001</v>
      </c>
      <c r="G124" s="28">
        <f t="shared" ref="G124" si="101">G126+G127</f>
        <v>21692.649000000001</v>
      </c>
      <c r="H124" s="28">
        <f t="shared" ref="H124" si="102">H126+H127</f>
        <v>19970.339</v>
      </c>
      <c r="I124" s="29">
        <f t="shared" si="16"/>
        <v>45.840377699936916</v>
      </c>
      <c r="J124" s="29"/>
      <c r="K124" s="30">
        <f t="shared" si="17"/>
        <v>92.060397971681553</v>
      </c>
      <c r="L124" s="24">
        <f t="shared" si="18"/>
        <v>-1722.3100000000013</v>
      </c>
      <c r="M124" s="28">
        <f t="shared" ref="M124" si="103">M126+M127</f>
        <v>16825.129000000001</v>
      </c>
      <c r="N124" s="30">
        <f t="shared" si="54"/>
        <v>118.69352680743191</v>
      </c>
      <c r="O124" s="54">
        <f t="shared" si="50"/>
        <v>3145.2099999999991</v>
      </c>
    </row>
    <row r="125" spans="1:15" ht="20.25" customHeight="1" x14ac:dyDescent="0.2">
      <c r="A125" s="11"/>
      <c r="B125" s="65"/>
      <c r="C125" s="65"/>
      <c r="D125" s="76" t="s">
        <v>46</v>
      </c>
      <c r="E125" s="28"/>
      <c r="F125" s="28"/>
      <c r="G125" s="28"/>
      <c r="H125" s="24"/>
      <c r="I125" s="29">
        <f t="shared" si="16"/>
        <v>0</v>
      </c>
      <c r="J125" s="29"/>
      <c r="K125" s="30">
        <f t="shared" si="17"/>
        <v>0</v>
      </c>
      <c r="L125" s="24">
        <f t="shared" si="18"/>
        <v>0</v>
      </c>
      <c r="M125" s="28"/>
      <c r="N125" s="30"/>
      <c r="O125" s="54">
        <f t="shared" si="50"/>
        <v>0</v>
      </c>
    </row>
    <row r="126" spans="1:15" ht="47.25" customHeight="1" x14ac:dyDescent="0.2">
      <c r="A126" s="11"/>
      <c r="B126" s="66" t="s">
        <v>279</v>
      </c>
      <c r="C126" s="65"/>
      <c r="D126" s="76" t="s">
        <v>278</v>
      </c>
      <c r="E126" s="28"/>
      <c r="F126" s="28"/>
      <c r="G126" s="28"/>
      <c r="H126" s="24"/>
      <c r="I126" s="29">
        <f t="shared" si="16"/>
        <v>0</v>
      </c>
      <c r="J126" s="29"/>
      <c r="K126" s="30">
        <f t="shared" si="17"/>
        <v>0</v>
      </c>
      <c r="L126" s="24">
        <f t="shared" si="18"/>
        <v>0</v>
      </c>
      <c r="M126" s="24">
        <v>3726.4250000000002</v>
      </c>
      <c r="N126" s="30">
        <f t="shared" si="54"/>
        <v>0</v>
      </c>
      <c r="O126" s="54">
        <f t="shared" si="50"/>
        <v>-3726.4250000000002</v>
      </c>
    </row>
    <row r="127" spans="1:15" ht="24" customHeight="1" x14ac:dyDescent="0.2">
      <c r="A127" s="11"/>
      <c r="B127" s="66" t="s">
        <v>280</v>
      </c>
      <c r="C127" s="65"/>
      <c r="D127" s="76" t="s">
        <v>188</v>
      </c>
      <c r="E127" s="28">
        <v>41363.576999999997</v>
      </c>
      <c r="F127" s="28">
        <v>43564.953000000001</v>
      </c>
      <c r="G127" s="28">
        <v>21692.649000000001</v>
      </c>
      <c r="H127" s="24">
        <v>19970.339</v>
      </c>
      <c r="I127" s="29">
        <f t="shared" si="16"/>
        <v>45.840377699936916</v>
      </c>
      <c r="J127" s="29"/>
      <c r="K127" s="30">
        <f t="shared" si="17"/>
        <v>92.060397971681553</v>
      </c>
      <c r="L127" s="24">
        <f t="shared" si="18"/>
        <v>-1722.3100000000013</v>
      </c>
      <c r="M127" s="24">
        <v>13098.704</v>
      </c>
      <c r="N127" s="30">
        <f t="shared" si="54"/>
        <v>152.46041898496219</v>
      </c>
      <c r="O127" s="54">
        <f t="shared" si="50"/>
        <v>6871.6350000000002</v>
      </c>
    </row>
    <row r="128" spans="1:15" ht="23.25" customHeight="1" x14ac:dyDescent="0.2">
      <c r="A128" s="11" t="s">
        <v>65</v>
      </c>
      <c r="B128" s="20" t="s">
        <v>281</v>
      </c>
      <c r="C128" s="20"/>
      <c r="D128" s="73" t="s">
        <v>427</v>
      </c>
      <c r="E128" s="25">
        <v>18330.5</v>
      </c>
      <c r="F128" s="25">
        <v>18330.5</v>
      </c>
      <c r="G128" s="25">
        <v>2310.558</v>
      </c>
      <c r="H128" s="25">
        <v>2301.3580000000002</v>
      </c>
      <c r="I128" s="26">
        <f t="shared" si="16"/>
        <v>12.554802105779986</v>
      </c>
      <c r="J128" s="26">
        <f t="shared" si="57"/>
        <v>99.601827783591673</v>
      </c>
      <c r="K128" s="27">
        <f t="shared" si="17"/>
        <v>99.601827783591673</v>
      </c>
      <c r="L128" s="25">
        <f t="shared" si="18"/>
        <v>-9.1999999999998181</v>
      </c>
      <c r="M128" s="25">
        <v>2927.1109999999999</v>
      </c>
      <c r="N128" s="27">
        <f t="shared" si="54"/>
        <v>78.622163628232769</v>
      </c>
      <c r="O128" s="53">
        <f t="shared" si="50"/>
        <v>-625.7529999999997</v>
      </c>
    </row>
    <row r="129" spans="1:15" ht="15.75" hidden="1" x14ac:dyDescent="0.2">
      <c r="A129" s="11" t="s">
        <v>4</v>
      </c>
      <c r="B129" s="20"/>
      <c r="C129" s="20"/>
      <c r="D129" s="73" t="s">
        <v>5</v>
      </c>
      <c r="E129" s="25"/>
      <c r="F129" s="25"/>
      <c r="G129" s="25"/>
      <c r="H129" s="25"/>
      <c r="I129" s="26">
        <f t="shared" si="16"/>
        <v>0</v>
      </c>
      <c r="J129" s="26" t="e">
        <f t="shared" si="57"/>
        <v>#DIV/0!</v>
      </c>
      <c r="K129" s="27">
        <f t="shared" si="17"/>
        <v>0</v>
      </c>
      <c r="L129" s="25">
        <f t="shared" si="18"/>
        <v>0</v>
      </c>
      <c r="M129" s="23"/>
      <c r="N129" s="27" t="e">
        <f t="shared" si="54"/>
        <v>#DIV/0!</v>
      </c>
      <c r="O129" s="53">
        <f t="shared" si="50"/>
        <v>0</v>
      </c>
    </row>
    <row r="130" spans="1:15" ht="24" customHeight="1" x14ac:dyDescent="0.2">
      <c r="A130" s="11" t="s">
        <v>41</v>
      </c>
      <c r="B130" s="20" t="s">
        <v>282</v>
      </c>
      <c r="C130" s="20"/>
      <c r="D130" s="73" t="s">
        <v>283</v>
      </c>
      <c r="E130" s="25">
        <f>E133+E134</f>
        <v>688469.66700000002</v>
      </c>
      <c r="F130" s="25">
        <f>F133+F134+F132</f>
        <v>650797.34900000005</v>
      </c>
      <c r="G130" s="25">
        <f>G133+G134+G132</f>
        <v>254334.766</v>
      </c>
      <c r="H130" s="25">
        <f>H133+H134+H132</f>
        <v>254240.06099999999</v>
      </c>
      <c r="I130" s="26">
        <f t="shared" si="16"/>
        <v>39.065933718178066</v>
      </c>
      <c r="J130" s="26">
        <f t="shared" si="57"/>
        <v>99.962763643567314</v>
      </c>
      <c r="K130" s="27">
        <f t="shared" si="17"/>
        <v>99.962763643567314</v>
      </c>
      <c r="L130" s="25">
        <f t="shared" si="18"/>
        <v>-94.705000000016298</v>
      </c>
      <c r="M130" s="23">
        <f>M133</f>
        <v>30551.444</v>
      </c>
      <c r="N130" s="91" t="s">
        <v>441</v>
      </c>
      <c r="O130" s="53">
        <f t="shared" si="50"/>
        <v>223688.617</v>
      </c>
    </row>
    <row r="131" spans="1:15" ht="20.25" customHeight="1" x14ac:dyDescent="0.2">
      <c r="A131" s="94"/>
      <c r="B131" s="65"/>
      <c r="C131" s="65"/>
      <c r="D131" s="74" t="s">
        <v>47</v>
      </c>
      <c r="E131" s="28"/>
      <c r="F131" s="28"/>
      <c r="G131" s="24"/>
      <c r="H131" s="24"/>
      <c r="I131" s="26">
        <f t="shared" ref="I131:I132" si="104">IF(F131&gt;0,H131/F131*100,0)</f>
        <v>0</v>
      </c>
      <c r="J131" s="26" t="e">
        <f t="shared" ref="J131:J132" si="105">H131/G131*100</f>
        <v>#DIV/0!</v>
      </c>
      <c r="K131" s="27">
        <f t="shared" ref="K131:K132" si="106">IF(G131&gt;0,H131/G131*100,0)</f>
        <v>0</v>
      </c>
      <c r="L131" s="24">
        <f>H131-G131</f>
        <v>0</v>
      </c>
      <c r="M131" s="28"/>
      <c r="N131" s="39" t="e">
        <f t="shared" ref="N131:N132" si="107">H131/M131*100</f>
        <v>#DIV/0!</v>
      </c>
      <c r="O131" s="53">
        <f t="shared" ref="O131:O132" si="108">H131-M131</f>
        <v>0</v>
      </c>
    </row>
    <row r="132" spans="1:15" ht="22.5" customHeight="1" x14ac:dyDescent="0.2">
      <c r="A132" s="94"/>
      <c r="B132" s="65" t="s">
        <v>424</v>
      </c>
      <c r="C132" s="65"/>
      <c r="D132" s="74" t="s">
        <v>425</v>
      </c>
      <c r="E132" s="28"/>
      <c r="F132" s="28">
        <v>2300</v>
      </c>
      <c r="G132" s="24">
        <v>203.648</v>
      </c>
      <c r="H132" s="24">
        <v>203.648</v>
      </c>
      <c r="I132" s="29">
        <f t="shared" si="104"/>
        <v>8.8542608695652163</v>
      </c>
      <c r="J132" s="29">
        <f t="shared" si="105"/>
        <v>100</v>
      </c>
      <c r="K132" s="30">
        <f t="shared" si="106"/>
        <v>100</v>
      </c>
      <c r="L132" s="24"/>
      <c r="M132" s="28"/>
      <c r="N132" s="39" t="e">
        <f t="shared" si="107"/>
        <v>#DIV/0!</v>
      </c>
      <c r="O132" s="54">
        <f t="shared" si="108"/>
        <v>203.648</v>
      </c>
    </row>
    <row r="133" spans="1:15" ht="22.5" customHeight="1" x14ac:dyDescent="0.2">
      <c r="A133" s="94" t="s">
        <v>42</v>
      </c>
      <c r="B133" s="65" t="s">
        <v>284</v>
      </c>
      <c r="C133" s="65"/>
      <c r="D133" s="74" t="s">
        <v>285</v>
      </c>
      <c r="E133" s="24">
        <v>88469.667000000001</v>
      </c>
      <c r="F133" s="24">
        <v>89526.875</v>
      </c>
      <c r="G133" s="24">
        <v>44290.55</v>
      </c>
      <c r="H133" s="24">
        <v>44195.845000000001</v>
      </c>
      <c r="I133" s="29">
        <f t="shared" si="16"/>
        <v>49.366008810203645</v>
      </c>
      <c r="J133" s="29"/>
      <c r="K133" s="30">
        <f t="shared" si="17"/>
        <v>99.78617334849082</v>
      </c>
      <c r="L133" s="24">
        <f t="shared" si="18"/>
        <v>-94.705000000001746</v>
      </c>
      <c r="M133" s="24">
        <v>30551.444</v>
      </c>
      <c r="N133" s="30">
        <f t="shared" si="54"/>
        <v>144.66041277787068</v>
      </c>
      <c r="O133" s="54">
        <f t="shared" si="50"/>
        <v>13644.401000000002</v>
      </c>
    </row>
    <row r="134" spans="1:15" ht="21.75" customHeight="1" x14ac:dyDescent="0.2">
      <c r="A134" s="94"/>
      <c r="B134" s="65" t="s">
        <v>398</v>
      </c>
      <c r="C134" s="65"/>
      <c r="D134" s="74" t="s">
        <v>399</v>
      </c>
      <c r="E134" s="24">
        <v>600000</v>
      </c>
      <c r="F134" s="24">
        <v>558970.47400000005</v>
      </c>
      <c r="G134" s="24">
        <v>209840.568</v>
      </c>
      <c r="H134" s="24">
        <v>209840.568</v>
      </c>
      <c r="I134" s="29">
        <f t="shared" ref="I134" si="109">IF(F134&gt;0,H134/F134*100,0)</f>
        <v>37.540546014600402</v>
      </c>
      <c r="J134" s="29"/>
      <c r="K134" s="30">
        <f t="shared" ref="K134" si="110">IF(G134&gt;0,H134/G134*100,0)</f>
        <v>100</v>
      </c>
      <c r="L134" s="24">
        <f t="shared" ref="L134" si="111">H134-G134</f>
        <v>0</v>
      </c>
      <c r="M134" s="24"/>
      <c r="N134" s="39" t="e">
        <f t="shared" ref="N134" si="112">H134/M134*100</f>
        <v>#DIV/0!</v>
      </c>
      <c r="O134" s="54">
        <f t="shared" ref="O134" si="113">H134-M134</f>
        <v>209840.568</v>
      </c>
    </row>
    <row r="135" spans="1:15" ht="23.25" customHeight="1" x14ac:dyDescent="0.2">
      <c r="A135" s="94"/>
      <c r="B135" s="20" t="s">
        <v>286</v>
      </c>
      <c r="C135" s="20"/>
      <c r="D135" s="73" t="s">
        <v>50</v>
      </c>
      <c r="E135" s="25">
        <f>E137</f>
        <v>51362.328999999998</v>
      </c>
      <c r="F135" s="25">
        <f>F137</f>
        <v>51362.328999999998</v>
      </c>
      <c r="G135" s="25">
        <f t="shared" ref="G135" si="114">G137</f>
        <v>18620</v>
      </c>
      <c r="H135" s="25">
        <f t="shared" ref="H135" si="115">H137</f>
        <v>18559.547999999999</v>
      </c>
      <c r="I135" s="26">
        <f t="shared" si="16"/>
        <v>36.134553010631585</v>
      </c>
      <c r="J135" s="26"/>
      <c r="K135" s="27">
        <f t="shared" si="17"/>
        <v>99.675338345864645</v>
      </c>
      <c r="L135" s="25">
        <f t="shared" si="18"/>
        <v>-60.452000000001135</v>
      </c>
      <c r="M135" s="23">
        <f t="shared" ref="M135" si="116">M137</f>
        <v>14479.05</v>
      </c>
      <c r="N135" s="27">
        <f t="shared" si="54"/>
        <v>128.18208376930806</v>
      </c>
      <c r="O135" s="53">
        <f t="shared" si="50"/>
        <v>4080.4979999999996</v>
      </c>
    </row>
    <row r="136" spans="1:15" ht="21" customHeight="1" x14ac:dyDescent="0.2">
      <c r="A136" s="94"/>
      <c r="B136" s="65"/>
      <c r="C136" s="65"/>
      <c r="D136" s="74" t="s">
        <v>47</v>
      </c>
      <c r="E136" s="24"/>
      <c r="F136" s="24"/>
      <c r="G136" s="24"/>
      <c r="H136" s="24"/>
      <c r="I136" s="29">
        <f t="shared" si="16"/>
        <v>0</v>
      </c>
      <c r="J136" s="29"/>
      <c r="K136" s="30">
        <f t="shared" si="17"/>
        <v>0</v>
      </c>
      <c r="L136" s="24">
        <f t="shared" si="18"/>
        <v>0</v>
      </c>
      <c r="M136" s="28"/>
      <c r="N136" s="30"/>
      <c r="O136" s="54">
        <f t="shared" si="50"/>
        <v>0</v>
      </c>
    </row>
    <row r="137" spans="1:15" ht="21.75" customHeight="1" x14ac:dyDescent="0.2">
      <c r="A137" s="94" t="s">
        <v>2</v>
      </c>
      <c r="B137" s="66" t="s">
        <v>287</v>
      </c>
      <c r="C137" s="66" t="s">
        <v>168</v>
      </c>
      <c r="D137" s="75" t="s">
        <v>288</v>
      </c>
      <c r="E137" s="24">
        <v>51362.328999999998</v>
      </c>
      <c r="F137" s="24">
        <v>51362.328999999998</v>
      </c>
      <c r="G137" s="24">
        <v>18620</v>
      </c>
      <c r="H137" s="24">
        <v>18559.547999999999</v>
      </c>
      <c r="I137" s="29">
        <f t="shared" si="16"/>
        <v>36.134553010631585</v>
      </c>
      <c r="J137" s="29"/>
      <c r="K137" s="30">
        <f t="shared" si="17"/>
        <v>99.675338345864645</v>
      </c>
      <c r="L137" s="24">
        <f t="shared" si="18"/>
        <v>-60.452000000001135</v>
      </c>
      <c r="M137" s="24">
        <v>14479.05</v>
      </c>
      <c r="N137" s="30">
        <f t="shared" si="54"/>
        <v>128.18208376930806</v>
      </c>
      <c r="O137" s="54">
        <f t="shared" si="50"/>
        <v>4080.4979999999996</v>
      </c>
    </row>
    <row r="138" spans="1:15" ht="21" customHeight="1" x14ac:dyDescent="0.2">
      <c r="A138" s="94"/>
      <c r="B138" s="20" t="s">
        <v>180</v>
      </c>
      <c r="C138" s="20"/>
      <c r="D138" s="73" t="s">
        <v>369</v>
      </c>
      <c r="E138" s="25">
        <v>44.91</v>
      </c>
      <c r="F138" s="25">
        <v>44.91</v>
      </c>
      <c r="G138" s="25">
        <v>37.384</v>
      </c>
      <c r="H138" s="25">
        <v>37.384</v>
      </c>
      <c r="I138" s="26">
        <f t="shared" si="16"/>
        <v>83.242039634825218</v>
      </c>
      <c r="J138" s="26"/>
      <c r="K138" s="27">
        <f t="shared" ref="K138" si="117">IF(G138&gt;0,H138/G138*100,0)</f>
        <v>100</v>
      </c>
      <c r="L138" s="25">
        <f t="shared" ref="L138:L144" si="118">H138-G138</f>
        <v>0</v>
      </c>
      <c r="M138" s="25">
        <v>101.17</v>
      </c>
      <c r="N138" s="27">
        <f t="shared" si="54"/>
        <v>36.951665513492145</v>
      </c>
      <c r="O138" s="53">
        <f t="shared" si="50"/>
        <v>-63.786000000000001</v>
      </c>
    </row>
    <row r="139" spans="1:15" ht="21" customHeight="1" x14ac:dyDescent="0.2">
      <c r="A139" s="94"/>
      <c r="B139" s="20" t="s">
        <v>289</v>
      </c>
      <c r="C139" s="66"/>
      <c r="D139" s="73" t="s">
        <v>101</v>
      </c>
      <c r="E139" s="25">
        <f>E141</f>
        <v>161425.04699999999</v>
      </c>
      <c r="F139" s="25">
        <f>F141+F142</f>
        <v>67458.085999999996</v>
      </c>
      <c r="G139" s="25">
        <f>G141+G142</f>
        <v>0</v>
      </c>
      <c r="H139" s="25">
        <f>H141+H142</f>
        <v>0</v>
      </c>
      <c r="I139" s="26">
        <f t="shared" ref="I139:I144" si="119">IF(F139&gt;0,H139/F139*100,0)</f>
        <v>0</v>
      </c>
      <c r="J139" s="26"/>
      <c r="K139" s="27">
        <f t="shared" ref="K139:K144" si="120">IF(G139&gt;0,H139/G139*100,0)</f>
        <v>0</v>
      </c>
      <c r="L139" s="25">
        <f t="shared" si="118"/>
        <v>0</v>
      </c>
      <c r="M139" s="28"/>
      <c r="N139" s="40" t="e">
        <f t="shared" ref="N139:N144" si="121">H139/M139*100</f>
        <v>#DIV/0!</v>
      </c>
      <c r="O139" s="53">
        <f t="shared" si="50"/>
        <v>0</v>
      </c>
    </row>
    <row r="140" spans="1:15" ht="22.5" customHeight="1" x14ac:dyDescent="0.2">
      <c r="A140" s="94"/>
      <c r="B140" s="20"/>
      <c r="C140" s="66"/>
      <c r="D140" s="74" t="s">
        <v>47</v>
      </c>
      <c r="E140" s="25"/>
      <c r="F140" s="25"/>
      <c r="G140" s="25"/>
      <c r="H140" s="25"/>
      <c r="I140" s="29">
        <f t="shared" si="119"/>
        <v>0</v>
      </c>
      <c r="J140" s="29"/>
      <c r="K140" s="30">
        <f t="shared" si="120"/>
        <v>0</v>
      </c>
      <c r="L140" s="25">
        <f t="shared" si="118"/>
        <v>0</v>
      </c>
      <c r="M140" s="28"/>
      <c r="N140" s="27"/>
      <c r="O140" s="53">
        <f t="shared" si="50"/>
        <v>0</v>
      </c>
    </row>
    <row r="141" spans="1:15" ht="21.75" customHeight="1" x14ac:dyDescent="0.2">
      <c r="A141" s="94"/>
      <c r="B141" s="65" t="s">
        <v>400</v>
      </c>
      <c r="C141" s="66"/>
      <c r="D141" s="74" t="s">
        <v>405</v>
      </c>
      <c r="E141" s="24">
        <v>161425.04699999999</v>
      </c>
      <c r="F141" s="24">
        <v>67458.085999999996</v>
      </c>
      <c r="G141" s="25"/>
      <c r="H141" s="24"/>
      <c r="I141" s="29">
        <f t="shared" si="119"/>
        <v>0</v>
      </c>
      <c r="J141" s="29"/>
      <c r="K141" s="30">
        <f t="shared" si="120"/>
        <v>0</v>
      </c>
      <c r="L141" s="25">
        <f t="shared" si="118"/>
        <v>0</v>
      </c>
      <c r="M141" s="28"/>
      <c r="N141" s="39" t="e">
        <f t="shared" si="121"/>
        <v>#DIV/0!</v>
      </c>
      <c r="O141" s="54">
        <f t="shared" si="50"/>
        <v>0</v>
      </c>
    </row>
    <row r="142" spans="1:15" ht="47.25" hidden="1" x14ac:dyDescent="0.2">
      <c r="A142" s="94"/>
      <c r="B142" s="65" t="s">
        <v>403</v>
      </c>
      <c r="C142" s="66"/>
      <c r="D142" s="74" t="s">
        <v>404</v>
      </c>
      <c r="E142" s="25"/>
      <c r="F142" s="24">
        <f>F144</f>
        <v>0</v>
      </c>
      <c r="G142" s="24">
        <f t="shared" ref="G142:H142" si="122">G144</f>
        <v>0</v>
      </c>
      <c r="H142" s="24">
        <f t="shared" si="122"/>
        <v>0</v>
      </c>
      <c r="I142" s="29">
        <f t="shared" si="119"/>
        <v>0</v>
      </c>
      <c r="J142" s="29"/>
      <c r="K142" s="30">
        <f t="shared" si="120"/>
        <v>0</v>
      </c>
      <c r="L142" s="24">
        <f t="shared" si="118"/>
        <v>0</v>
      </c>
      <c r="M142" s="28"/>
      <c r="N142" s="39" t="e">
        <f t="shared" si="121"/>
        <v>#DIV/0!</v>
      </c>
      <c r="O142" s="54">
        <f t="shared" si="50"/>
        <v>0</v>
      </c>
    </row>
    <row r="143" spans="1:15" ht="15.75" hidden="1" x14ac:dyDescent="0.2">
      <c r="A143" s="94"/>
      <c r="B143" s="65"/>
      <c r="C143" s="66"/>
      <c r="D143" s="76" t="s">
        <v>46</v>
      </c>
      <c r="E143" s="25"/>
      <c r="F143" s="25"/>
      <c r="G143" s="25"/>
      <c r="H143" s="24"/>
      <c r="I143" s="29">
        <f t="shared" si="119"/>
        <v>0</v>
      </c>
      <c r="J143" s="29"/>
      <c r="K143" s="30">
        <f t="shared" si="120"/>
        <v>0</v>
      </c>
      <c r="L143" s="24">
        <f t="shared" si="118"/>
        <v>0</v>
      </c>
      <c r="M143" s="28"/>
      <c r="N143" s="39"/>
      <c r="O143" s="54">
        <f t="shared" si="50"/>
        <v>0</v>
      </c>
    </row>
    <row r="144" spans="1:15" ht="47.25" hidden="1" x14ac:dyDescent="0.2">
      <c r="A144" s="94"/>
      <c r="B144" s="66" t="s">
        <v>401</v>
      </c>
      <c r="C144" s="66"/>
      <c r="D144" s="75" t="s">
        <v>402</v>
      </c>
      <c r="E144" s="25"/>
      <c r="F144" s="24"/>
      <c r="G144" s="24"/>
      <c r="H144" s="24"/>
      <c r="I144" s="29">
        <f t="shared" si="119"/>
        <v>0</v>
      </c>
      <c r="J144" s="29"/>
      <c r="K144" s="30">
        <f t="shared" si="120"/>
        <v>0</v>
      </c>
      <c r="L144" s="24">
        <f t="shared" si="118"/>
        <v>0</v>
      </c>
      <c r="M144" s="28"/>
      <c r="N144" s="39" t="e">
        <f t="shared" si="121"/>
        <v>#DIV/0!</v>
      </c>
      <c r="O144" s="54">
        <f t="shared" si="50"/>
        <v>0</v>
      </c>
    </row>
    <row r="145" spans="1:16" ht="21.75" customHeight="1" x14ac:dyDescent="0.2">
      <c r="A145" s="94"/>
      <c r="B145" s="20" t="s">
        <v>189</v>
      </c>
      <c r="C145" s="66"/>
      <c r="D145" s="73" t="s">
        <v>290</v>
      </c>
      <c r="E145" s="25">
        <f>E147</f>
        <v>0</v>
      </c>
      <c r="F145" s="25">
        <f>F147</f>
        <v>0</v>
      </c>
      <c r="G145" s="25">
        <f t="shared" ref="G145" si="123">G147</f>
        <v>0</v>
      </c>
      <c r="H145" s="25">
        <f t="shared" ref="H145" si="124">H147</f>
        <v>0</v>
      </c>
      <c r="I145" s="26">
        <f t="shared" si="16"/>
        <v>0</v>
      </c>
      <c r="J145" s="26"/>
      <c r="K145" s="27">
        <f t="shared" si="17"/>
        <v>0</v>
      </c>
      <c r="L145" s="25">
        <f t="shared" si="18"/>
        <v>0</v>
      </c>
      <c r="M145" s="23">
        <f>M147+M148</f>
        <v>195292</v>
      </c>
      <c r="N145" s="27">
        <f t="shared" si="54"/>
        <v>0</v>
      </c>
      <c r="O145" s="53">
        <f t="shared" si="50"/>
        <v>-195292</v>
      </c>
    </row>
    <row r="146" spans="1:16" ht="21" customHeight="1" x14ac:dyDescent="0.2">
      <c r="A146" s="94"/>
      <c r="B146" s="66"/>
      <c r="C146" s="66"/>
      <c r="D146" s="74" t="s">
        <v>47</v>
      </c>
      <c r="E146" s="24"/>
      <c r="F146" s="24"/>
      <c r="G146" s="24"/>
      <c r="H146" s="24"/>
      <c r="I146" s="29"/>
      <c r="J146" s="29"/>
      <c r="K146" s="30"/>
      <c r="L146" s="24">
        <f t="shared" si="18"/>
        <v>0</v>
      </c>
      <c r="M146" s="28"/>
      <c r="N146" s="30"/>
      <c r="O146" s="54">
        <f t="shared" ref="O146:O211" si="125">H146-M146</f>
        <v>0</v>
      </c>
    </row>
    <row r="147" spans="1:16" ht="21.75" customHeight="1" x14ac:dyDescent="0.2">
      <c r="A147" s="94" t="s">
        <v>114</v>
      </c>
      <c r="B147" s="65" t="s">
        <v>190</v>
      </c>
      <c r="C147" s="65"/>
      <c r="D147" s="74" t="s">
        <v>115</v>
      </c>
      <c r="E147" s="28"/>
      <c r="F147" s="28"/>
      <c r="G147" s="28"/>
      <c r="H147" s="28"/>
      <c r="I147" s="29">
        <f t="shared" si="16"/>
        <v>0</v>
      </c>
      <c r="J147" s="29" t="e">
        <f t="shared" ref="J147:J161" si="126">H147/G147*100</f>
        <v>#DIV/0!</v>
      </c>
      <c r="K147" s="30">
        <f t="shared" si="17"/>
        <v>0</v>
      </c>
      <c r="L147" s="24">
        <f t="shared" si="18"/>
        <v>0</v>
      </c>
      <c r="M147" s="24">
        <v>194292</v>
      </c>
      <c r="N147" s="30">
        <f t="shared" ref="N147:N210" si="127">H147/M147*100</f>
        <v>0</v>
      </c>
      <c r="O147" s="54">
        <f t="shared" si="125"/>
        <v>-194292</v>
      </c>
    </row>
    <row r="148" spans="1:16" ht="19.5" customHeight="1" x14ac:dyDescent="0.2">
      <c r="A148" s="94" t="s">
        <v>16</v>
      </c>
      <c r="B148" s="65" t="s">
        <v>438</v>
      </c>
      <c r="C148" s="65"/>
      <c r="D148" s="74" t="s">
        <v>439</v>
      </c>
      <c r="E148" s="28"/>
      <c r="F148" s="28"/>
      <c r="G148" s="24"/>
      <c r="H148" s="24"/>
      <c r="I148" s="29">
        <f t="shared" si="16"/>
        <v>0</v>
      </c>
      <c r="J148" s="29" t="e">
        <f t="shared" si="126"/>
        <v>#DIV/0!</v>
      </c>
      <c r="K148" s="30">
        <f t="shared" si="17"/>
        <v>0</v>
      </c>
      <c r="L148" s="24">
        <f t="shared" si="18"/>
        <v>0</v>
      </c>
      <c r="M148" s="28">
        <v>1000</v>
      </c>
      <c r="N148" s="30">
        <f t="shared" ref="N148" si="128">H148/M148*100</f>
        <v>0</v>
      </c>
      <c r="O148" s="54">
        <f t="shared" ref="O148" si="129">H148-M148</f>
        <v>-1000</v>
      </c>
    </row>
    <row r="149" spans="1:16" ht="14.25" hidden="1" customHeight="1" x14ac:dyDescent="0.2">
      <c r="A149" s="94" t="s">
        <v>14</v>
      </c>
      <c r="B149" s="65"/>
      <c r="C149" s="65"/>
      <c r="D149" s="74" t="s">
        <v>92</v>
      </c>
      <c r="E149" s="28"/>
      <c r="F149" s="28"/>
      <c r="G149" s="24"/>
      <c r="H149" s="24"/>
      <c r="I149" s="29">
        <f t="shared" si="16"/>
        <v>0</v>
      </c>
      <c r="J149" s="29" t="e">
        <f t="shared" si="126"/>
        <v>#DIV/0!</v>
      </c>
      <c r="K149" s="30">
        <f t="shared" si="17"/>
        <v>0</v>
      </c>
      <c r="L149" s="24">
        <f t="shared" si="18"/>
        <v>0</v>
      </c>
      <c r="M149" s="28"/>
      <c r="N149" s="30" t="e">
        <f t="shared" si="127"/>
        <v>#DIV/0!</v>
      </c>
      <c r="O149" s="54">
        <f t="shared" si="125"/>
        <v>0</v>
      </c>
    </row>
    <row r="150" spans="1:16" ht="18" hidden="1" customHeight="1" x14ac:dyDescent="0.2">
      <c r="A150" s="94" t="s">
        <v>13</v>
      </c>
      <c r="B150" s="20" t="s">
        <v>391</v>
      </c>
      <c r="C150" s="20"/>
      <c r="D150" s="73" t="s">
        <v>392</v>
      </c>
      <c r="E150" s="24"/>
      <c r="F150" s="24"/>
      <c r="G150" s="24"/>
      <c r="H150" s="24"/>
      <c r="I150" s="29">
        <f t="shared" si="16"/>
        <v>0</v>
      </c>
      <c r="J150" s="29" t="e">
        <f t="shared" si="126"/>
        <v>#DIV/0!</v>
      </c>
      <c r="K150" s="30">
        <f t="shared" si="17"/>
        <v>0</v>
      </c>
      <c r="L150" s="24">
        <f t="shared" si="18"/>
        <v>0</v>
      </c>
      <c r="M150" s="23">
        <f>M152</f>
        <v>0</v>
      </c>
      <c r="N150" s="30" t="e">
        <f t="shared" si="127"/>
        <v>#DIV/0!</v>
      </c>
      <c r="O150" s="54">
        <f t="shared" si="125"/>
        <v>0</v>
      </c>
    </row>
    <row r="151" spans="1:16" ht="16.5" hidden="1" customHeight="1" x14ac:dyDescent="0.2">
      <c r="A151" s="94"/>
      <c r="B151" s="20"/>
      <c r="C151" s="20"/>
      <c r="D151" s="74" t="s">
        <v>47</v>
      </c>
      <c r="E151" s="24"/>
      <c r="F151" s="24"/>
      <c r="G151" s="24"/>
      <c r="H151" s="24"/>
      <c r="I151" s="29"/>
      <c r="J151" s="29"/>
      <c r="K151" s="30"/>
      <c r="L151" s="24"/>
      <c r="M151" s="28"/>
      <c r="N151" s="30" t="e">
        <f t="shared" si="127"/>
        <v>#DIV/0!</v>
      </c>
      <c r="O151" s="54">
        <f t="shared" ref="O151:O152" si="130">H151-M151</f>
        <v>0</v>
      </c>
    </row>
    <row r="152" spans="1:16" ht="24.75" hidden="1" customHeight="1" x14ac:dyDescent="0.2">
      <c r="A152" s="94"/>
      <c r="B152" s="65" t="s">
        <v>393</v>
      </c>
      <c r="C152" s="65"/>
      <c r="D152" s="74" t="s">
        <v>394</v>
      </c>
      <c r="E152" s="24"/>
      <c r="F152" s="24"/>
      <c r="G152" s="24"/>
      <c r="H152" s="24"/>
      <c r="I152" s="29"/>
      <c r="J152" s="29"/>
      <c r="K152" s="30"/>
      <c r="L152" s="24"/>
      <c r="M152" s="28"/>
      <c r="N152" s="30" t="e">
        <f t="shared" si="127"/>
        <v>#DIV/0!</v>
      </c>
      <c r="O152" s="54">
        <f t="shared" si="130"/>
        <v>0</v>
      </c>
    </row>
    <row r="153" spans="1:16" ht="46.5" customHeight="1" x14ac:dyDescent="0.2">
      <c r="A153" s="94" t="s">
        <v>195</v>
      </c>
      <c r="B153" s="20" t="s">
        <v>291</v>
      </c>
      <c r="C153" s="20"/>
      <c r="D153" s="73" t="s">
        <v>292</v>
      </c>
      <c r="E153" s="25">
        <f>E155</f>
        <v>2000</v>
      </c>
      <c r="F153" s="25">
        <f>F155</f>
        <v>45200</v>
      </c>
      <c r="G153" s="25">
        <f>G155</f>
        <v>42162</v>
      </c>
      <c r="H153" s="25">
        <f t="shared" ref="H153" si="131">H155</f>
        <v>42162</v>
      </c>
      <c r="I153" s="26">
        <f t="shared" si="16"/>
        <v>93.278761061946909</v>
      </c>
      <c r="J153" s="26">
        <f t="shared" si="126"/>
        <v>100</v>
      </c>
      <c r="K153" s="27">
        <f t="shared" si="17"/>
        <v>100</v>
      </c>
      <c r="L153" s="25">
        <f t="shared" si="18"/>
        <v>0</v>
      </c>
      <c r="M153" s="23">
        <f t="shared" ref="M153" si="132">M155</f>
        <v>2302</v>
      </c>
      <c r="N153" s="91" t="s">
        <v>442</v>
      </c>
      <c r="O153" s="53">
        <f t="shared" si="125"/>
        <v>39860</v>
      </c>
    </row>
    <row r="154" spans="1:16" ht="21" customHeight="1" x14ac:dyDescent="0.2">
      <c r="A154" s="94" t="s">
        <v>43</v>
      </c>
      <c r="B154" s="65"/>
      <c r="C154" s="65"/>
      <c r="D154" s="74" t="s">
        <v>47</v>
      </c>
      <c r="E154" s="24"/>
      <c r="F154" s="24"/>
      <c r="G154" s="24"/>
      <c r="H154" s="24"/>
      <c r="I154" s="29">
        <f t="shared" si="16"/>
        <v>0</v>
      </c>
      <c r="J154" s="29" t="e">
        <f t="shared" si="126"/>
        <v>#DIV/0!</v>
      </c>
      <c r="K154" s="30">
        <f t="shared" si="17"/>
        <v>0</v>
      </c>
      <c r="L154" s="24">
        <f t="shared" si="18"/>
        <v>0</v>
      </c>
      <c r="M154" s="28"/>
      <c r="N154" s="39" t="e">
        <f t="shared" si="127"/>
        <v>#DIV/0!</v>
      </c>
      <c r="O154" s="54">
        <f t="shared" si="125"/>
        <v>0</v>
      </c>
    </row>
    <row r="155" spans="1:16" ht="21" customHeight="1" x14ac:dyDescent="0.2">
      <c r="A155" s="94" t="s">
        <v>13</v>
      </c>
      <c r="B155" s="65" t="s">
        <v>293</v>
      </c>
      <c r="C155" s="65"/>
      <c r="D155" s="74" t="s">
        <v>294</v>
      </c>
      <c r="E155" s="24">
        <v>2000</v>
      </c>
      <c r="F155" s="24">
        <v>45200</v>
      </c>
      <c r="G155" s="24">
        <v>42162</v>
      </c>
      <c r="H155" s="24">
        <v>42162</v>
      </c>
      <c r="I155" s="29">
        <f t="shared" ref="I155:I163" si="133">IF(F155&gt;0,H155/F155*100,0)</f>
        <v>93.278761061946909</v>
      </c>
      <c r="J155" s="29">
        <f t="shared" si="126"/>
        <v>100</v>
      </c>
      <c r="K155" s="30">
        <f t="shared" ref="K155:K256" si="134">IF(G155&gt;0,H155/G155*100,0)</f>
        <v>100</v>
      </c>
      <c r="L155" s="24">
        <f t="shared" ref="L155" si="135">H155-G155</f>
        <v>0</v>
      </c>
      <c r="M155" s="24">
        <v>2302</v>
      </c>
      <c r="N155" s="90" t="s">
        <v>442</v>
      </c>
      <c r="O155" s="54">
        <f t="shared" si="125"/>
        <v>39860</v>
      </c>
    </row>
    <row r="156" spans="1:16" ht="14.25" hidden="1" customHeight="1" x14ac:dyDescent="0.2">
      <c r="A156" s="94" t="s">
        <v>20</v>
      </c>
      <c r="B156" s="65"/>
      <c r="C156" s="65"/>
      <c r="D156" s="74" t="s">
        <v>21</v>
      </c>
      <c r="E156" s="24"/>
      <c r="F156" s="24"/>
      <c r="G156" s="24"/>
      <c r="H156" s="24"/>
      <c r="I156" s="29">
        <f t="shared" si="133"/>
        <v>0</v>
      </c>
      <c r="J156" s="29" t="e">
        <f t="shared" si="126"/>
        <v>#DIV/0!</v>
      </c>
      <c r="K156" s="30">
        <f t="shared" si="134"/>
        <v>0</v>
      </c>
      <c r="L156" s="24">
        <f t="shared" ref="L156:L157" si="136">H156-G156</f>
        <v>0</v>
      </c>
      <c r="M156" s="28"/>
      <c r="N156" s="39" t="e">
        <f t="shared" si="127"/>
        <v>#DIV/0!</v>
      </c>
      <c r="O156" s="54">
        <f t="shared" si="125"/>
        <v>0</v>
      </c>
    </row>
    <row r="157" spans="1:16" ht="33.75" customHeight="1" x14ac:dyDescent="0.2">
      <c r="A157" s="94"/>
      <c r="B157" s="20" t="s">
        <v>340</v>
      </c>
      <c r="C157" s="20"/>
      <c r="D157" s="73" t="s">
        <v>341</v>
      </c>
      <c r="E157" s="25"/>
      <c r="F157" s="25">
        <v>84927.383000000002</v>
      </c>
      <c r="G157" s="25">
        <v>82117.383000000002</v>
      </c>
      <c r="H157" s="25">
        <v>82117.383000000002</v>
      </c>
      <c r="I157" s="26">
        <f t="shared" si="133"/>
        <v>96.691290958535717</v>
      </c>
      <c r="J157" s="26"/>
      <c r="K157" s="27">
        <f t="shared" si="134"/>
        <v>100</v>
      </c>
      <c r="L157" s="25">
        <f t="shared" si="136"/>
        <v>0</v>
      </c>
      <c r="M157" s="25">
        <v>23701.115000000002</v>
      </c>
      <c r="N157" s="91" t="s">
        <v>443</v>
      </c>
      <c r="O157" s="53">
        <f t="shared" si="125"/>
        <v>58416.267999999996</v>
      </c>
    </row>
    <row r="158" spans="1:16" ht="24" customHeight="1" x14ac:dyDescent="0.2">
      <c r="A158" s="94"/>
      <c r="B158" s="65"/>
      <c r="C158" s="65"/>
      <c r="D158" s="80" t="s">
        <v>83</v>
      </c>
      <c r="E158" s="25">
        <f>E7+E8+E9+E10+E78+E79+E81+E98+E99+E113+E115+E128+E130+E135+E139+E145+E153+E138+E97</f>
        <v>5581555.2280000011</v>
      </c>
      <c r="F158" s="89">
        <f>F7+F8+F9+F10+F78+F79+F81+F98+F99+F113+F115+F128+F130+F135+F139+F145+F153+F138+F97+F157</f>
        <v>5593031.3336900007</v>
      </c>
      <c r="G158" s="89">
        <f>G7+G8+G9+G10+G78+G79+G81+G98+G99+G113+G115+G128+G130+G135+G139+G145+G153+G138+G97+G157</f>
        <v>2808580.6696899999</v>
      </c>
      <c r="H158" s="25">
        <f>H7+H8+H9+H10+H78+H79+H81+H98+H99+H113+H115+H128+H130+H135+H139+H145+H153+H138+H97+H157</f>
        <v>2756315.8909999998</v>
      </c>
      <c r="I158" s="26">
        <f t="shared" si="133"/>
        <v>49.281252447079019</v>
      </c>
      <c r="J158" s="26">
        <f t="shared" si="126"/>
        <v>98.139103524636567</v>
      </c>
      <c r="K158" s="27">
        <f t="shared" si="134"/>
        <v>98.139103524636567</v>
      </c>
      <c r="L158" s="25">
        <f>H158-G158</f>
        <v>-52264.778690000065</v>
      </c>
      <c r="M158" s="25">
        <f>M7+M8+M9+M10+M78+M79+M81+M98+M99+M113+M115+M128+M130+M135+M139+M145+M153+M138+M97+M157+M150</f>
        <v>2209927.159</v>
      </c>
      <c r="N158" s="27">
        <f t="shared" si="127"/>
        <v>124.72428694198423</v>
      </c>
      <c r="O158" s="53">
        <f t="shared" si="125"/>
        <v>546388.73199999984</v>
      </c>
    </row>
    <row r="159" spans="1:16" ht="15.75" hidden="1" customHeight="1" x14ac:dyDescent="0.2">
      <c r="A159" s="94"/>
      <c r="B159" s="65"/>
      <c r="C159" s="65"/>
      <c r="D159" s="81"/>
      <c r="E159" s="28"/>
      <c r="F159" s="28"/>
      <c r="G159" s="25"/>
      <c r="H159" s="23"/>
      <c r="I159" s="29">
        <f t="shared" si="133"/>
        <v>0</v>
      </c>
      <c r="J159" s="29"/>
      <c r="K159" s="30">
        <f t="shared" si="134"/>
        <v>0</v>
      </c>
      <c r="L159" s="25">
        <f t="shared" ref="L159:L163" si="137">H159-G159</f>
        <v>0</v>
      </c>
      <c r="M159" s="28"/>
      <c r="N159" s="30" t="e">
        <f t="shared" si="127"/>
        <v>#DIV/0!</v>
      </c>
      <c r="O159" s="54">
        <f t="shared" si="125"/>
        <v>0</v>
      </c>
    </row>
    <row r="160" spans="1:16" s="7" customFormat="1" ht="15.75" hidden="1" customHeight="1" x14ac:dyDescent="0.2">
      <c r="A160" s="11"/>
      <c r="B160" s="20"/>
      <c r="C160" s="20"/>
      <c r="D160" s="82" t="s">
        <v>10</v>
      </c>
      <c r="E160" s="23">
        <f>E161</f>
        <v>0</v>
      </c>
      <c r="F160" s="23">
        <f>F161</f>
        <v>0</v>
      </c>
      <c r="G160" s="25">
        <f>G161</f>
        <v>0</v>
      </c>
      <c r="H160" s="23">
        <f>H161</f>
        <v>0</v>
      </c>
      <c r="I160" s="29">
        <f t="shared" si="133"/>
        <v>0</v>
      </c>
      <c r="J160" s="26" t="e">
        <f t="shared" si="126"/>
        <v>#DIV/0!</v>
      </c>
      <c r="K160" s="27">
        <f t="shared" si="134"/>
        <v>0</v>
      </c>
      <c r="L160" s="25">
        <f t="shared" si="137"/>
        <v>0</v>
      </c>
      <c r="M160" s="28"/>
      <c r="N160" s="30" t="e">
        <f t="shared" si="127"/>
        <v>#DIV/0!</v>
      </c>
      <c r="O160" s="54">
        <f t="shared" si="125"/>
        <v>0</v>
      </c>
      <c r="P160" s="62"/>
    </row>
    <row r="161" spans="1:15" ht="25.5" hidden="1" customHeight="1" x14ac:dyDescent="0.2">
      <c r="A161" s="94" t="s">
        <v>96</v>
      </c>
      <c r="B161" s="65"/>
      <c r="C161" s="65"/>
      <c r="D161" s="74" t="s">
        <v>1</v>
      </c>
      <c r="E161" s="28"/>
      <c r="F161" s="28"/>
      <c r="G161" s="24"/>
      <c r="H161" s="28"/>
      <c r="I161" s="29">
        <f t="shared" si="133"/>
        <v>0</v>
      </c>
      <c r="J161" s="29" t="e">
        <f t="shared" si="126"/>
        <v>#DIV/0!</v>
      </c>
      <c r="K161" s="30">
        <f t="shared" si="134"/>
        <v>0</v>
      </c>
      <c r="L161" s="25">
        <f t="shared" si="137"/>
        <v>0</v>
      </c>
      <c r="M161" s="28"/>
      <c r="N161" s="30" t="e">
        <f t="shared" si="127"/>
        <v>#DIV/0!</v>
      </c>
      <c r="O161" s="54">
        <f t="shared" si="125"/>
        <v>0</v>
      </c>
    </row>
    <row r="162" spans="1:15" ht="9" customHeight="1" x14ac:dyDescent="0.2">
      <c r="A162" s="94"/>
      <c r="B162" s="65"/>
      <c r="C162" s="65"/>
      <c r="D162" s="74"/>
      <c r="E162" s="28" t="s">
        <v>194</v>
      </c>
      <c r="F162" s="28"/>
      <c r="G162" s="25"/>
      <c r="H162" s="23"/>
      <c r="I162" s="29">
        <f t="shared" si="133"/>
        <v>0</v>
      </c>
      <c r="J162" s="29"/>
      <c r="K162" s="30">
        <f t="shared" si="134"/>
        <v>0</v>
      </c>
      <c r="L162" s="25">
        <f t="shared" si="137"/>
        <v>0</v>
      </c>
      <c r="M162" s="28"/>
      <c r="N162" s="30"/>
      <c r="O162" s="54">
        <f t="shared" si="125"/>
        <v>0</v>
      </c>
    </row>
    <row r="163" spans="1:15" ht="24" customHeight="1" x14ac:dyDescent="0.2">
      <c r="A163" s="94"/>
      <c r="B163" s="65"/>
      <c r="C163" s="65"/>
      <c r="D163" s="87" t="s">
        <v>56</v>
      </c>
      <c r="E163" s="28"/>
      <c r="F163" s="28"/>
      <c r="G163" s="23"/>
      <c r="H163" s="28"/>
      <c r="I163" s="29">
        <f t="shared" si="133"/>
        <v>0</v>
      </c>
      <c r="J163" s="29"/>
      <c r="K163" s="30">
        <f t="shared" si="134"/>
        <v>0</v>
      </c>
      <c r="L163" s="25">
        <f t="shared" si="137"/>
        <v>0</v>
      </c>
      <c r="M163" s="28"/>
      <c r="N163" s="30"/>
      <c r="O163" s="54">
        <f t="shared" si="125"/>
        <v>0</v>
      </c>
    </row>
    <row r="164" spans="1:15" ht="33" customHeight="1" x14ac:dyDescent="0.2">
      <c r="A164" s="11"/>
      <c r="B164" s="20"/>
      <c r="C164" s="20"/>
      <c r="D164" s="73" t="s">
        <v>19</v>
      </c>
      <c r="E164" s="25">
        <v>88942.407999999996</v>
      </c>
      <c r="F164" s="25">
        <v>88942.407999999996</v>
      </c>
      <c r="G164" s="25"/>
      <c r="H164" s="25">
        <v>91199.630999999994</v>
      </c>
      <c r="I164" s="26">
        <f>IF(F164&gt;0,H164/F164*100,0)</f>
        <v>102.53784786218066</v>
      </c>
      <c r="J164" s="26"/>
      <c r="K164" s="27">
        <f t="shared" si="134"/>
        <v>0</v>
      </c>
      <c r="L164" s="25"/>
      <c r="M164" s="25">
        <v>90567.743000000002</v>
      </c>
      <c r="N164" s="27">
        <f t="shared" si="127"/>
        <v>100.69769652976777</v>
      </c>
      <c r="O164" s="53">
        <f t="shared" si="125"/>
        <v>631.88799999999173</v>
      </c>
    </row>
    <row r="165" spans="1:15" ht="23.25" customHeight="1" x14ac:dyDescent="0.2">
      <c r="A165" s="11" t="s">
        <v>57</v>
      </c>
      <c r="B165" s="21" t="s">
        <v>206</v>
      </c>
      <c r="C165" s="21"/>
      <c r="D165" s="73" t="s">
        <v>54</v>
      </c>
      <c r="E165" s="23"/>
      <c r="F165" s="23"/>
      <c r="G165" s="25"/>
      <c r="H165" s="25"/>
      <c r="I165" s="26">
        <f t="shared" ref="I165:I298" si="138">IF(F165&gt;0,H165/F165*100,0)</f>
        <v>0</v>
      </c>
      <c r="J165" s="26"/>
      <c r="K165" s="27">
        <f t="shared" si="134"/>
        <v>0</v>
      </c>
      <c r="L165" s="25"/>
      <c r="M165" s="25">
        <v>1519.473</v>
      </c>
      <c r="N165" s="27">
        <f t="shared" si="127"/>
        <v>0</v>
      </c>
      <c r="O165" s="53">
        <f t="shared" si="125"/>
        <v>-1519.473</v>
      </c>
    </row>
    <row r="166" spans="1:15" ht="23.25" customHeight="1" x14ac:dyDescent="0.2">
      <c r="A166" s="11" t="s">
        <v>58</v>
      </c>
      <c r="B166" s="20" t="s">
        <v>120</v>
      </c>
      <c r="C166" s="20"/>
      <c r="D166" s="73" t="s">
        <v>53</v>
      </c>
      <c r="E166" s="23">
        <v>45755.078000000001</v>
      </c>
      <c r="F166" s="23">
        <v>49943.135000000002</v>
      </c>
      <c r="G166" s="25"/>
      <c r="H166" s="25">
        <v>9905.1859999999997</v>
      </c>
      <c r="I166" s="26">
        <f>IF(F166&gt;0,H166/F166*100,0)</f>
        <v>19.832927989001892</v>
      </c>
      <c r="J166" s="26"/>
      <c r="K166" s="27">
        <f t="shared" si="134"/>
        <v>0</v>
      </c>
      <c r="L166" s="25"/>
      <c r="M166" s="25">
        <v>41828.544999999998</v>
      </c>
      <c r="N166" s="27">
        <f t="shared" si="127"/>
        <v>23.680445972959376</v>
      </c>
      <c r="O166" s="53">
        <f t="shared" si="125"/>
        <v>-31923.358999999997</v>
      </c>
    </row>
    <row r="167" spans="1:15" ht="24" customHeight="1" x14ac:dyDescent="0.2">
      <c r="A167" s="11" t="s">
        <v>59</v>
      </c>
      <c r="B167" s="20" t="s">
        <v>121</v>
      </c>
      <c r="C167" s="20"/>
      <c r="D167" s="73" t="s">
        <v>52</v>
      </c>
      <c r="E167" s="23">
        <v>92134.957999999999</v>
      </c>
      <c r="F167" s="25">
        <v>105612.60799999999</v>
      </c>
      <c r="G167" s="25"/>
      <c r="H167" s="25">
        <v>50119.392</v>
      </c>
      <c r="I167" s="26">
        <f t="shared" si="138"/>
        <v>47.45587951014334</v>
      </c>
      <c r="J167" s="26"/>
      <c r="K167" s="27">
        <f t="shared" si="134"/>
        <v>0</v>
      </c>
      <c r="L167" s="25"/>
      <c r="M167" s="25">
        <v>19038.271000000001</v>
      </c>
      <c r="N167" s="91" t="s">
        <v>430</v>
      </c>
      <c r="O167" s="53">
        <f t="shared" si="125"/>
        <v>31081.120999999999</v>
      </c>
    </row>
    <row r="168" spans="1:15" ht="24" customHeight="1" x14ac:dyDescent="0.2">
      <c r="A168" s="11" t="s">
        <v>60</v>
      </c>
      <c r="B168" s="20" t="s">
        <v>122</v>
      </c>
      <c r="C168" s="20"/>
      <c r="D168" s="73" t="s">
        <v>107</v>
      </c>
      <c r="E168" s="23">
        <f>E171+E174+E180+E183+E186+E194</f>
        <v>901.96</v>
      </c>
      <c r="F168" s="25">
        <f>F171+F174+F180+F183+F186+F194+F189+F177</f>
        <v>901.96</v>
      </c>
      <c r="G168" s="23">
        <f>G171+G174+G180+G183+G186+G194+G189+G177</f>
        <v>0</v>
      </c>
      <c r="H168" s="23">
        <f>H171+H174+H180+H183+H186+H194+H189+H177</f>
        <v>0</v>
      </c>
      <c r="I168" s="26">
        <f t="shared" si="138"/>
        <v>0</v>
      </c>
      <c r="J168" s="26"/>
      <c r="K168" s="27">
        <f t="shared" si="134"/>
        <v>0</v>
      </c>
      <c r="L168" s="25"/>
      <c r="M168" s="25">
        <f>M171+M174+M180+M183+M186+M194+M189+M177</f>
        <v>1094.7750000000001</v>
      </c>
      <c r="N168" s="27">
        <f t="shared" si="127"/>
        <v>0</v>
      </c>
      <c r="O168" s="53">
        <f t="shared" si="125"/>
        <v>-1094.7750000000001</v>
      </c>
    </row>
    <row r="169" spans="1:15" ht="21.75" customHeight="1" x14ac:dyDescent="0.2">
      <c r="A169" s="94"/>
      <c r="B169" s="65"/>
      <c r="C169" s="65"/>
      <c r="D169" s="77" t="s">
        <v>47</v>
      </c>
      <c r="E169" s="28"/>
      <c r="F169" s="24"/>
      <c r="G169" s="28"/>
      <c r="H169" s="28"/>
      <c r="I169" s="26">
        <f t="shared" si="138"/>
        <v>0</v>
      </c>
      <c r="J169" s="26"/>
      <c r="K169" s="27">
        <f t="shared" si="134"/>
        <v>0</v>
      </c>
      <c r="L169" s="25"/>
      <c r="M169" s="24"/>
      <c r="N169" s="40" t="e">
        <f t="shared" si="127"/>
        <v>#DIV/0!</v>
      </c>
      <c r="O169" s="54">
        <f t="shared" si="125"/>
        <v>0</v>
      </c>
    </row>
    <row r="170" spans="1:15" ht="81" hidden="1" customHeight="1" x14ac:dyDescent="0.2">
      <c r="A170" s="94" t="s">
        <v>87</v>
      </c>
      <c r="B170" s="68"/>
      <c r="C170" s="68"/>
      <c r="D170" s="83" t="s">
        <v>108</v>
      </c>
      <c r="E170" s="28"/>
      <c r="F170" s="24"/>
      <c r="G170" s="28"/>
      <c r="H170" s="28"/>
      <c r="I170" s="26">
        <f t="shared" si="138"/>
        <v>0</v>
      </c>
      <c r="J170" s="26"/>
      <c r="K170" s="27">
        <f t="shared" si="134"/>
        <v>0</v>
      </c>
      <c r="L170" s="25"/>
      <c r="M170" s="24"/>
      <c r="N170" s="40" t="e">
        <f t="shared" si="127"/>
        <v>#DIV/0!</v>
      </c>
      <c r="O170" s="54">
        <f t="shared" si="125"/>
        <v>0</v>
      </c>
    </row>
    <row r="171" spans="1:15" ht="26.25" hidden="1" customHeight="1" x14ac:dyDescent="0.2">
      <c r="A171" s="94"/>
      <c r="B171" s="65" t="s">
        <v>131</v>
      </c>
      <c r="C171" s="65"/>
      <c r="D171" s="77" t="s">
        <v>210</v>
      </c>
      <c r="E171" s="28">
        <f>E173</f>
        <v>0</v>
      </c>
      <c r="F171" s="24">
        <f t="shared" ref="F171:H171" si="139">F173</f>
        <v>0</v>
      </c>
      <c r="G171" s="28">
        <f t="shared" si="139"/>
        <v>0</v>
      </c>
      <c r="H171" s="28">
        <f t="shared" si="139"/>
        <v>0</v>
      </c>
      <c r="I171" s="29">
        <f t="shared" si="138"/>
        <v>0</v>
      </c>
      <c r="J171" s="29"/>
      <c r="K171" s="30">
        <f t="shared" si="134"/>
        <v>0</v>
      </c>
      <c r="L171" s="24"/>
      <c r="M171" s="24">
        <f t="shared" ref="M171" si="140">M173</f>
        <v>0</v>
      </c>
      <c r="N171" s="40" t="e">
        <f t="shared" si="127"/>
        <v>#DIV/0!</v>
      </c>
      <c r="O171" s="54">
        <f t="shared" si="125"/>
        <v>0</v>
      </c>
    </row>
    <row r="172" spans="1:15" ht="14.25" hidden="1" customHeight="1" x14ac:dyDescent="0.2">
      <c r="A172" s="94"/>
      <c r="B172" s="65"/>
      <c r="C172" s="65"/>
      <c r="D172" s="76" t="s">
        <v>46</v>
      </c>
      <c r="E172" s="28"/>
      <c r="F172" s="24"/>
      <c r="G172" s="28"/>
      <c r="H172" s="28"/>
      <c r="I172" s="29">
        <f t="shared" si="138"/>
        <v>0</v>
      </c>
      <c r="J172" s="29"/>
      <c r="K172" s="30">
        <f t="shared" si="134"/>
        <v>0</v>
      </c>
      <c r="L172" s="24"/>
      <c r="M172" s="24"/>
      <c r="N172" s="40" t="e">
        <f t="shared" si="127"/>
        <v>#DIV/0!</v>
      </c>
      <c r="O172" s="54">
        <f t="shared" si="125"/>
        <v>0</v>
      </c>
    </row>
    <row r="173" spans="1:15" ht="17.25" hidden="1" customHeight="1" x14ac:dyDescent="0.2">
      <c r="A173" s="94"/>
      <c r="B173" s="65" t="s">
        <v>196</v>
      </c>
      <c r="C173" s="65"/>
      <c r="D173" s="84" t="s">
        <v>295</v>
      </c>
      <c r="E173" s="28"/>
      <c r="F173" s="24"/>
      <c r="G173" s="28"/>
      <c r="H173" s="28"/>
      <c r="I173" s="29">
        <f t="shared" si="138"/>
        <v>0</v>
      </c>
      <c r="J173" s="29"/>
      <c r="K173" s="30">
        <f t="shared" si="134"/>
        <v>0</v>
      </c>
      <c r="L173" s="24"/>
      <c r="M173" s="24"/>
      <c r="N173" s="40" t="e">
        <f t="shared" si="127"/>
        <v>#DIV/0!</v>
      </c>
      <c r="O173" s="54">
        <f t="shared" si="125"/>
        <v>0</v>
      </c>
    </row>
    <row r="174" spans="1:15" ht="46.5" customHeight="1" x14ac:dyDescent="0.2">
      <c r="A174" s="94"/>
      <c r="B174" s="65" t="s">
        <v>181</v>
      </c>
      <c r="C174" s="65"/>
      <c r="D174" s="77" t="s">
        <v>227</v>
      </c>
      <c r="E174" s="28">
        <f>E176</f>
        <v>0</v>
      </c>
      <c r="F174" s="24">
        <f t="shared" ref="F174" si="141">F176</f>
        <v>0</v>
      </c>
      <c r="G174" s="28"/>
      <c r="H174" s="28">
        <f>H176</f>
        <v>0</v>
      </c>
      <c r="I174" s="29">
        <f t="shared" si="138"/>
        <v>0</v>
      </c>
      <c r="J174" s="29"/>
      <c r="K174" s="30">
        <f t="shared" si="134"/>
        <v>0</v>
      </c>
      <c r="L174" s="24"/>
      <c r="M174" s="24">
        <f>M176</f>
        <v>0</v>
      </c>
      <c r="N174" s="40" t="e">
        <f t="shared" si="127"/>
        <v>#DIV/0!</v>
      </c>
      <c r="O174" s="54">
        <f t="shared" si="125"/>
        <v>0</v>
      </c>
    </row>
    <row r="175" spans="1:15" ht="20.25" customHeight="1" x14ac:dyDescent="0.2">
      <c r="A175" s="94"/>
      <c r="B175" s="65"/>
      <c r="C175" s="65"/>
      <c r="D175" s="76" t="s">
        <v>46</v>
      </c>
      <c r="E175" s="28"/>
      <c r="F175" s="24"/>
      <c r="G175" s="28"/>
      <c r="H175" s="28"/>
      <c r="I175" s="29">
        <f t="shared" si="138"/>
        <v>0</v>
      </c>
      <c r="J175" s="29"/>
      <c r="K175" s="30">
        <f t="shared" si="134"/>
        <v>0</v>
      </c>
      <c r="L175" s="24"/>
      <c r="M175" s="24"/>
      <c r="N175" s="40" t="e">
        <f t="shared" si="127"/>
        <v>#DIV/0!</v>
      </c>
      <c r="O175" s="54">
        <f t="shared" si="125"/>
        <v>0</v>
      </c>
    </row>
    <row r="176" spans="1:15" ht="47.25" customHeight="1" x14ac:dyDescent="0.2">
      <c r="A176" s="94" t="s">
        <v>69</v>
      </c>
      <c r="B176" s="66" t="s">
        <v>149</v>
      </c>
      <c r="C176" s="66" t="s">
        <v>150</v>
      </c>
      <c r="D176" s="76" t="s">
        <v>151</v>
      </c>
      <c r="E176" s="28"/>
      <c r="F176" s="24"/>
      <c r="G176" s="28"/>
      <c r="H176" s="28"/>
      <c r="I176" s="29">
        <f t="shared" si="138"/>
        <v>0</v>
      </c>
      <c r="J176" s="29"/>
      <c r="K176" s="30">
        <f t="shared" si="134"/>
        <v>0</v>
      </c>
      <c r="L176" s="24"/>
      <c r="M176" s="24"/>
      <c r="N176" s="40" t="e">
        <f t="shared" si="127"/>
        <v>#DIV/0!</v>
      </c>
      <c r="O176" s="54">
        <f t="shared" si="125"/>
        <v>0</v>
      </c>
    </row>
    <row r="177" spans="1:15" ht="23.25" hidden="1" customHeight="1" x14ac:dyDescent="0.2">
      <c r="A177" s="94"/>
      <c r="B177" s="65" t="s">
        <v>157</v>
      </c>
      <c r="C177" s="66"/>
      <c r="D177" s="77" t="s">
        <v>158</v>
      </c>
      <c r="E177" s="28"/>
      <c r="F177" s="24">
        <f>F179</f>
        <v>0</v>
      </c>
      <c r="G177" s="28">
        <f t="shared" ref="G177:H177" si="142">G179</f>
        <v>0</v>
      </c>
      <c r="H177" s="28">
        <f t="shared" si="142"/>
        <v>0</v>
      </c>
      <c r="I177" s="29">
        <f t="shared" ref="I177:I179" si="143">IF(F177&gt;0,H177/F177*100,0)</f>
        <v>0</v>
      </c>
      <c r="J177" s="29"/>
      <c r="K177" s="30">
        <f t="shared" ref="K177:K179" si="144">IF(G177&gt;0,H177/G177*100,0)</f>
        <v>0</v>
      </c>
      <c r="L177" s="24"/>
      <c r="M177" s="24">
        <f>M179</f>
        <v>0</v>
      </c>
      <c r="N177" s="40" t="e">
        <f t="shared" si="127"/>
        <v>#DIV/0!</v>
      </c>
      <c r="O177" s="54">
        <f t="shared" si="125"/>
        <v>0</v>
      </c>
    </row>
    <row r="178" spans="1:15" ht="16.5" hidden="1" customHeight="1" x14ac:dyDescent="0.2">
      <c r="A178" s="94"/>
      <c r="B178" s="66"/>
      <c r="C178" s="66"/>
      <c r="D178" s="76" t="s">
        <v>46</v>
      </c>
      <c r="E178" s="28"/>
      <c r="F178" s="24"/>
      <c r="G178" s="28"/>
      <c r="H178" s="28"/>
      <c r="I178" s="29">
        <f t="shared" si="143"/>
        <v>0</v>
      </c>
      <c r="J178" s="29"/>
      <c r="K178" s="30">
        <f t="shared" si="144"/>
        <v>0</v>
      </c>
      <c r="L178" s="24"/>
      <c r="M178" s="24"/>
      <c r="N178" s="40" t="e">
        <f t="shared" si="127"/>
        <v>#DIV/0!</v>
      </c>
      <c r="O178" s="54">
        <f t="shared" si="125"/>
        <v>0</v>
      </c>
    </row>
    <row r="179" spans="1:15" ht="59.25" hidden="1" customHeight="1" x14ac:dyDescent="0.2">
      <c r="A179" s="94"/>
      <c r="B179" s="66" t="s">
        <v>389</v>
      </c>
      <c r="C179" s="66"/>
      <c r="D179" s="76" t="s">
        <v>390</v>
      </c>
      <c r="E179" s="28"/>
      <c r="F179" s="24"/>
      <c r="G179" s="28"/>
      <c r="H179" s="28"/>
      <c r="I179" s="29">
        <f t="shared" si="143"/>
        <v>0</v>
      </c>
      <c r="J179" s="29"/>
      <c r="K179" s="30">
        <f t="shared" si="144"/>
        <v>0</v>
      </c>
      <c r="L179" s="24"/>
      <c r="M179" s="24"/>
      <c r="N179" s="40" t="e">
        <f t="shared" si="127"/>
        <v>#DIV/0!</v>
      </c>
      <c r="O179" s="54">
        <f t="shared" si="125"/>
        <v>0</v>
      </c>
    </row>
    <row r="180" spans="1:15" ht="21.75" customHeight="1" x14ac:dyDescent="0.2">
      <c r="A180" s="94"/>
      <c r="B180" s="65" t="s">
        <v>228</v>
      </c>
      <c r="C180" s="65"/>
      <c r="D180" s="77" t="s">
        <v>156</v>
      </c>
      <c r="E180" s="28">
        <f>E182</f>
        <v>0</v>
      </c>
      <c r="F180" s="24">
        <f t="shared" ref="F180:H180" si="145">F182</f>
        <v>0</v>
      </c>
      <c r="G180" s="28">
        <f t="shared" si="145"/>
        <v>0</v>
      </c>
      <c r="H180" s="28">
        <f t="shared" si="145"/>
        <v>0</v>
      </c>
      <c r="I180" s="29">
        <f t="shared" si="138"/>
        <v>0</v>
      </c>
      <c r="J180" s="26"/>
      <c r="K180" s="27">
        <f t="shared" si="134"/>
        <v>0</v>
      </c>
      <c r="L180" s="25"/>
      <c r="M180" s="24">
        <f t="shared" ref="M180" si="146">M182</f>
        <v>0</v>
      </c>
      <c r="N180" s="40" t="e">
        <f t="shared" si="127"/>
        <v>#DIV/0!</v>
      </c>
      <c r="O180" s="54">
        <f t="shared" si="125"/>
        <v>0</v>
      </c>
    </row>
    <row r="181" spans="1:15" ht="20.25" customHeight="1" x14ac:dyDescent="0.2">
      <c r="A181" s="94"/>
      <c r="B181" s="65"/>
      <c r="C181" s="65"/>
      <c r="D181" s="76" t="s">
        <v>46</v>
      </c>
      <c r="E181" s="28"/>
      <c r="F181" s="24"/>
      <c r="G181" s="28"/>
      <c r="H181" s="28"/>
      <c r="I181" s="29">
        <f t="shared" si="138"/>
        <v>0</v>
      </c>
      <c r="J181" s="26"/>
      <c r="K181" s="27">
        <f t="shared" si="134"/>
        <v>0</v>
      </c>
      <c r="L181" s="25"/>
      <c r="M181" s="24"/>
      <c r="N181" s="40" t="e">
        <f t="shared" si="127"/>
        <v>#DIV/0!</v>
      </c>
      <c r="O181" s="54">
        <f t="shared" si="125"/>
        <v>0</v>
      </c>
    </row>
    <row r="182" spans="1:15" ht="27" customHeight="1" x14ac:dyDescent="0.2">
      <c r="A182" s="94" t="s">
        <v>67</v>
      </c>
      <c r="B182" s="66" t="s">
        <v>229</v>
      </c>
      <c r="C182" s="66" t="s">
        <v>136</v>
      </c>
      <c r="D182" s="76" t="s">
        <v>378</v>
      </c>
      <c r="E182" s="28"/>
      <c r="F182" s="24"/>
      <c r="G182" s="28"/>
      <c r="H182" s="28"/>
      <c r="I182" s="29">
        <f t="shared" si="138"/>
        <v>0</v>
      </c>
      <c r="J182" s="26"/>
      <c r="K182" s="27">
        <f t="shared" si="134"/>
        <v>0</v>
      </c>
      <c r="L182" s="25"/>
      <c r="M182" s="24"/>
      <c r="N182" s="40" t="e">
        <f t="shared" si="127"/>
        <v>#DIV/0!</v>
      </c>
      <c r="O182" s="54">
        <f t="shared" si="125"/>
        <v>0</v>
      </c>
    </row>
    <row r="183" spans="1:15" ht="31.5" customHeight="1" x14ac:dyDescent="0.2">
      <c r="A183" s="94"/>
      <c r="B183" s="65" t="s">
        <v>155</v>
      </c>
      <c r="C183" s="65"/>
      <c r="D183" s="77" t="s">
        <v>426</v>
      </c>
      <c r="E183" s="28">
        <f>E185</f>
        <v>0</v>
      </c>
      <c r="F183" s="24">
        <f t="shared" ref="F183:H183" si="147">F185</f>
        <v>0</v>
      </c>
      <c r="G183" s="28"/>
      <c r="H183" s="28">
        <f t="shared" si="147"/>
        <v>0</v>
      </c>
      <c r="I183" s="29">
        <f t="shared" si="138"/>
        <v>0</v>
      </c>
      <c r="J183" s="29"/>
      <c r="K183" s="30">
        <f t="shared" si="134"/>
        <v>0</v>
      </c>
      <c r="L183" s="24"/>
      <c r="M183" s="24">
        <f t="shared" ref="M183" si="148">M185</f>
        <v>643.79499999999996</v>
      </c>
      <c r="N183" s="40">
        <f t="shared" si="127"/>
        <v>0</v>
      </c>
      <c r="O183" s="54">
        <f t="shared" si="125"/>
        <v>-643.79499999999996</v>
      </c>
    </row>
    <row r="184" spans="1:15" ht="21" customHeight="1" x14ac:dyDescent="0.2">
      <c r="A184" s="94"/>
      <c r="B184" s="65"/>
      <c r="C184" s="65"/>
      <c r="D184" s="76" t="s">
        <v>46</v>
      </c>
      <c r="E184" s="28"/>
      <c r="F184" s="24"/>
      <c r="G184" s="28"/>
      <c r="H184" s="28"/>
      <c r="I184" s="29">
        <f t="shared" si="138"/>
        <v>0</v>
      </c>
      <c r="J184" s="29"/>
      <c r="K184" s="30">
        <f t="shared" si="134"/>
        <v>0</v>
      </c>
      <c r="L184" s="24"/>
      <c r="M184" s="24"/>
      <c r="N184" s="40" t="e">
        <f t="shared" si="127"/>
        <v>#DIV/0!</v>
      </c>
      <c r="O184" s="54">
        <f t="shared" si="125"/>
        <v>0</v>
      </c>
    </row>
    <row r="185" spans="1:15" ht="21" customHeight="1" x14ac:dyDescent="0.2">
      <c r="A185" s="94" t="s">
        <v>103</v>
      </c>
      <c r="B185" s="66" t="s">
        <v>159</v>
      </c>
      <c r="C185" s="66" t="s">
        <v>136</v>
      </c>
      <c r="D185" s="76" t="s">
        <v>162</v>
      </c>
      <c r="E185" s="28"/>
      <c r="F185" s="24"/>
      <c r="G185" s="28"/>
      <c r="H185" s="28"/>
      <c r="I185" s="29">
        <f t="shared" si="138"/>
        <v>0</v>
      </c>
      <c r="J185" s="29"/>
      <c r="K185" s="30">
        <f t="shared" si="134"/>
        <v>0</v>
      </c>
      <c r="L185" s="24"/>
      <c r="M185" s="24">
        <v>643.79499999999996</v>
      </c>
      <c r="N185" s="40">
        <f t="shared" si="127"/>
        <v>0</v>
      </c>
      <c r="O185" s="54">
        <f t="shared" si="125"/>
        <v>-643.79499999999996</v>
      </c>
    </row>
    <row r="186" spans="1:15" ht="22.5" hidden="1" customHeight="1" x14ac:dyDescent="0.2">
      <c r="A186" s="94"/>
      <c r="B186" s="65" t="s">
        <v>167</v>
      </c>
      <c r="C186" s="66"/>
      <c r="D186" s="77" t="s">
        <v>169</v>
      </c>
      <c r="E186" s="28">
        <f>E188</f>
        <v>0</v>
      </c>
      <c r="F186" s="24">
        <f t="shared" ref="F186:H186" si="149">F188</f>
        <v>0</v>
      </c>
      <c r="G186" s="28">
        <f t="shared" si="149"/>
        <v>0</v>
      </c>
      <c r="H186" s="28">
        <f t="shared" si="149"/>
        <v>0</v>
      </c>
      <c r="I186" s="29">
        <f t="shared" si="138"/>
        <v>0</v>
      </c>
      <c r="J186" s="29"/>
      <c r="K186" s="30">
        <f t="shared" si="134"/>
        <v>0</v>
      </c>
      <c r="L186" s="24"/>
      <c r="M186" s="24">
        <f t="shared" ref="M186" si="150">M188</f>
        <v>0</v>
      </c>
      <c r="N186" s="40" t="e">
        <f t="shared" si="127"/>
        <v>#DIV/0!</v>
      </c>
      <c r="O186" s="54">
        <f t="shared" si="125"/>
        <v>0</v>
      </c>
    </row>
    <row r="187" spans="1:15" ht="17.25" hidden="1" customHeight="1" x14ac:dyDescent="0.2">
      <c r="A187" s="94"/>
      <c r="B187" s="65"/>
      <c r="C187" s="66"/>
      <c r="D187" s="76" t="s">
        <v>46</v>
      </c>
      <c r="E187" s="28"/>
      <c r="F187" s="24"/>
      <c r="G187" s="28"/>
      <c r="H187" s="28"/>
      <c r="I187" s="29">
        <f t="shared" si="138"/>
        <v>0</v>
      </c>
      <c r="J187" s="29"/>
      <c r="K187" s="30"/>
      <c r="L187" s="24"/>
      <c r="M187" s="24"/>
      <c r="N187" s="40" t="e">
        <f t="shared" si="127"/>
        <v>#DIV/0!</v>
      </c>
      <c r="O187" s="54">
        <f t="shared" si="125"/>
        <v>0</v>
      </c>
    </row>
    <row r="188" spans="1:15" ht="19.5" hidden="1" customHeight="1" x14ac:dyDescent="0.2">
      <c r="A188" s="94" t="s">
        <v>71</v>
      </c>
      <c r="B188" s="66" t="s">
        <v>237</v>
      </c>
      <c r="C188" s="66"/>
      <c r="D188" s="76" t="s">
        <v>238</v>
      </c>
      <c r="E188" s="28"/>
      <c r="F188" s="24"/>
      <c r="G188" s="28"/>
      <c r="H188" s="28"/>
      <c r="I188" s="29">
        <f t="shared" si="138"/>
        <v>0</v>
      </c>
      <c r="J188" s="29"/>
      <c r="K188" s="30">
        <f t="shared" si="134"/>
        <v>0</v>
      </c>
      <c r="L188" s="24"/>
      <c r="M188" s="24"/>
      <c r="N188" s="40" t="e">
        <f t="shared" si="127"/>
        <v>#DIV/0!</v>
      </c>
      <c r="O188" s="54">
        <f t="shared" si="125"/>
        <v>0</v>
      </c>
    </row>
    <row r="189" spans="1:15" ht="18" hidden="1" customHeight="1" x14ac:dyDescent="0.2">
      <c r="A189" s="94"/>
      <c r="B189" s="65" t="s">
        <v>346</v>
      </c>
      <c r="C189" s="65"/>
      <c r="D189" s="77" t="s">
        <v>345</v>
      </c>
      <c r="E189" s="28"/>
      <c r="F189" s="24">
        <f>F191+F193+F192</f>
        <v>0</v>
      </c>
      <c r="G189" s="33">
        <f t="shared" ref="G189:H189" si="151">G191+G193+G192</f>
        <v>0</v>
      </c>
      <c r="H189" s="28">
        <f t="shared" si="151"/>
        <v>0</v>
      </c>
      <c r="I189" s="29">
        <f t="shared" si="138"/>
        <v>0</v>
      </c>
      <c r="J189" s="29"/>
      <c r="K189" s="30"/>
      <c r="L189" s="24"/>
      <c r="M189" s="24">
        <f>M191+M192+M193</f>
        <v>0</v>
      </c>
      <c r="N189" s="40" t="e">
        <f t="shared" si="127"/>
        <v>#DIV/0!</v>
      </c>
      <c r="O189" s="54">
        <f t="shared" si="125"/>
        <v>0</v>
      </c>
    </row>
    <row r="190" spans="1:15" ht="19.5" hidden="1" customHeight="1" x14ac:dyDescent="0.2">
      <c r="A190" s="94"/>
      <c r="B190" s="65"/>
      <c r="C190" s="65"/>
      <c r="D190" s="76" t="s">
        <v>46</v>
      </c>
      <c r="E190" s="28"/>
      <c r="F190" s="24"/>
      <c r="G190" s="28"/>
      <c r="H190" s="28"/>
      <c r="I190" s="29">
        <f t="shared" si="138"/>
        <v>0</v>
      </c>
      <c r="J190" s="29"/>
      <c r="K190" s="30"/>
      <c r="L190" s="24"/>
      <c r="M190" s="24"/>
      <c r="N190" s="40" t="e">
        <f t="shared" si="127"/>
        <v>#DIV/0!</v>
      </c>
      <c r="O190" s="54">
        <f t="shared" si="125"/>
        <v>0</v>
      </c>
    </row>
    <row r="191" spans="1:15" ht="16.5" hidden="1" customHeight="1" x14ac:dyDescent="0.2">
      <c r="A191" s="94"/>
      <c r="B191" s="66" t="s">
        <v>347</v>
      </c>
      <c r="C191" s="66"/>
      <c r="D191" s="76" t="s">
        <v>348</v>
      </c>
      <c r="E191" s="28"/>
      <c r="F191" s="24"/>
      <c r="G191" s="28"/>
      <c r="H191" s="28"/>
      <c r="I191" s="29">
        <f t="shared" si="138"/>
        <v>0</v>
      </c>
      <c r="J191" s="29"/>
      <c r="K191" s="30"/>
      <c r="L191" s="24"/>
      <c r="M191" s="24"/>
      <c r="N191" s="40" t="e">
        <f t="shared" si="127"/>
        <v>#DIV/0!</v>
      </c>
      <c r="O191" s="54">
        <f t="shared" si="125"/>
        <v>0</v>
      </c>
    </row>
    <row r="192" spans="1:15" ht="11.25" hidden="1" customHeight="1" x14ac:dyDescent="0.2">
      <c r="A192" s="94"/>
      <c r="B192" s="66" t="s">
        <v>365</v>
      </c>
      <c r="C192" s="66"/>
      <c r="D192" s="76" t="s">
        <v>366</v>
      </c>
      <c r="E192" s="28"/>
      <c r="F192" s="24"/>
      <c r="G192" s="28"/>
      <c r="H192" s="28"/>
      <c r="I192" s="29">
        <f t="shared" si="138"/>
        <v>0</v>
      </c>
      <c r="J192" s="29"/>
      <c r="K192" s="30"/>
      <c r="L192" s="24"/>
      <c r="M192" s="24"/>
      <c r="N192" s="40" t="e">
        <f t="shared" si="127"/>
        <v>#DIV/0!</v>
      </c>
      <c r="O192" s="54">
        <f t="shared" si="125"/>
        <v>0</v>
      </c>
    </row>
    <row r="193" spans="1:15" ht="19.5" hidden="1" customHeight="1" x14ac:dyDescent="0.2">
      <c r="A193" s="94"/>
      <c r="B193" s="66" t="s">
        <v>358</v>
      </c>
      <c r="C193" s="66"/>
      <c r="D193" s="76" t="s">
        <v>359</v>
      </c>
      <c r="E193" s="28"/>
      <c r="F193" s="24"/>
      <c r="G193" s="28"/>
      <c r="H193" s="28"/>
      <c r="I193" s="29">
        <f t="shared" si="138"/>
        <v>0</v>
      </c>
      <c r="J193" s="29"/>
      <c r="K193" s="30"/>
      <c r="L193" s="24"/>
      <c r="M193" s="24"/>
      <c r="N193" s="40" t="e">
        <f t="shared" si="127"/>
        <v>#DIV/0!</v>
      </c>
      <c r="O193" s="54">
        <f t="shared" si="125"/>
        <v>0</v>
      </c>
    </row>
    <row r="194" spans="1:15" ht="21" customHeight="1" x14ac:dyDescent="0.2">
      <c r="A194" s="94"/>
      <c r="B194" s="66" t="s">
        <v>240</v>
      </c>
      <c r="C194" s="66"/>
      <c r="D194" s="77" t="s">
        <v>241</v>
      </c>
      <c r="E194" s="28">
        <f>E196+E197</f>
        <v>901.96</v>
      </c>
      <c r="F194" s="24">
        <f t="shared" ref="F194:H194" si="152">F196+F197</f>
        <v>901.96</v>
      </c>
      <c r="G194" s="28">
        <f t="shared" si="152"/>
        <v>0</v>
      </c>
      <c r="H194" s="28">
        <f t="shared" si="152"/>
        <v>0</v>
      </c>
      <c r="I194" s="29">
        <f t="shared" si="138"/>
        <v>0</v>
      </c>
      <c r="J194" s="29"/>
      <c r="K194" s="30">
        <f t="shared" si="134"/>
        <v>0</v>
      </c>
      <c r="L194" s="24"/>
      <c r="M194" s="24">
        <f>M196+M197</f>
        <v>450.98</v>
      </c>
      <c r="N194" s="40">
        <f t="shared" si="127"/>
        <v>0</v>
      </c>
      <c r="O194" s="54">
        <f t="shared" si="125"/>
        <v>-450.98</v>
      </c>
    </row>
    <row r="195" spans="1:15" ht="21" customHeight="1" x14ac:dyDescent="0.2">
      <c r="A195" s="94"/>
      <c r="B195" s="66"/>
      <c r="C195" s="66"/>
      <c r="D195" s="76" t="s">
        <v>46</v>
      </c>
      <c r="E195" s="28"/>
      <c r="F195" s="24"/>
      <c r="G195" s="28"/>
      <c r="H195" s="28"/>
      <c r="I195" s="29"/>
      <c r="J195" s="29"/>
      <c r="K195" s="30"/>
      <c r="L195" s="24"/>
      <c r="M195" s="24"/>
      <c r="N195" s="40" t="e">
        <f t="shared" si="127"/>
        <v>#DIV/0!</v>
      </c>
      <c r="O195" s="54">
        <f t="shared" si="125"/>
        <v>0</v>
      </c>
    </row>
    <row r="196" spans="1:15" ht="18" hidden="1" customHeight="1" x14ac:dyDescent="0.2">
      <c r="A196" s="94" t="s">
        <v>30</v>
      </c>
      <c r="B196" s="66" t="s">
        <v>242</v>
      </c>
      <c r="C196" s="65" t="s">
        <v>170</v>
      </c>
      <c r="D196" s="76" t="s">
        <v>244</v>
      </c>
      <c r="E196" s="28"/>
      <c r="F196" s="24"/>
      <c r="G196" s="24"/>
      <c r="H196" s="24"/>
      <c r="I196" s="29">
        <f t="shared" si="138"/>
        <v>0</v>
      </c>
      <c r="J196" s="29"/>
      <c r="K196" s="30">
        <f t="shared" si="134"/>
        <v>0</v>
      </c>
      <c r="L196" s="24"/>
      <c r="M196" s="24"/>
      <c r="N196" s="40" t="e">
        <f t="shared" si="127"/>
        <v>#DIV/0!</v>
      </c>
      <c r="O196" s="54">
        <f t="shared" si="125"/>
        <v>0</v>
      </c>
    </row>
    <row r="197" spans="1:15" ht="27" customHeight="1" x14ac:dyDescent="0.2">
      <c r="A197" s="94" t="s">
        <v>25</v>
      </c>
      <c r="B197" s="66" t="s">
        <v>243</v>
      </c>
      <c r="C197" s="65"/>
      <c r="D197" s="76" t="s">
        <v>245</v>
      </c>
      <c r="E197" s="28">
        <v>901.96</v>
      </c>
      <c r="F197" s="24">
        <v>901.96</v>
      </c>
      <c r="G197" s="24"/>
      <c r="H197" s="24"/>
      <c r="I197" s="29">
        <f t="shared" si="138"/>
        <v>0</v>
      </c>
      <c r="J197" s="29"/>
      <c r="K197" s="30">
        <f t="shared" si="134"/>
        <v>0</v>
      </c>
      <c r="L197" s="24"/>
      <c r="M197" s="24">
        <v>450.98</v>
      </c>
      <c r="N197" s="40">
        <f t="shared" si="127"/>
        <v>0</v>
      </c>
      <c r="O197" s="54">
        <f t="shared" si="125"/>
        <v>-450.98</v>
      </c>
    </row>
    <row r="198" spans="1:15" ht="12.75" hidden="1" customHeight="1" x14ac:dyDescent="0.2">
      <c r="A198" s="94" t="s">
        <v>71</v>
      </c>
      <c r="B198" s="65"/>
      <c r="C198" s="65"/>
      <c r="D198" s="85" t="s">
        <v>66</v>
      </c>
      <c r="E198" s="28"/>
      <c r="F198" s="24"/>
      <c r="G198" s="24"/>
      <c r="H198" s="24"/>
      <c r="I198" s="29">
        <f t="shared" si="138"/>
        <v>0</v>
      </c>
      <c r="J198" s="29"/>
      <c r="K198" s="30">
        <f t="shared" si="134"/>
        <v>0</v>
      </c>
      <c r="L198" s="24"/>
      <c r="M198" s="24"/>
      <c r="N198" s="40" t="e">
        <f t="shared" si="127"/>
        <v>#DIV/0!</v>
      </c>
      <c r="O198" s="54">
        <f t="shared" si="125"/>
        <v>0</v>
      </c>
    </row>
    <row r="199" spans="1:15" ht="23.25" customHeight="1" x14ac:dyDescent="0.2">
      <c r="A199" s="11" t="s">
        <v>35</v>
      </c>
      <c r="B199" s="20" t="s">
        <v>171</v>
      </c>
      <c r="C199" s="20"/>
      <c r="D199" s="73" t="s">
        <v>49</v>
      </c>
      <c r="E199" s="23">
        <v>1325.44</v>
      </c>
      <c r="F199" s="25">
        <v>1325.44</v>
      </c>
      <c r="G199" s="25"/>
      <c r="H199" s="25">
        <v>820.87400000000002</v>
      </c>
      <c r="I199" s="26">
        <f t="shared" si="138"/>
        <v>61.932188556253024</v>
      </c>
      <c r="J199" s="26"/>
      <c r="K199" s="27">
        <f t="shared" si="134"/>
        <v>0</v>
      </c>
      <c r="L199" s="25"/>
      <c r="M199" s="25">
        <v>720.75199999999995</v>
      </c>
      <c r="N199" s="27">
        <f t="shared" si="127"/>
        <v>113.89132461651165</v>
      </c>
      <c r="O199" s="53">
        <f t="shared" si="125"/>
        <v>100.12200000000007</v>
      </c>
    </row>
    <row r="200" spans="1:15" ht="22.5" customHeight="1" x14ac:dyDescent="0.2">
      <c r="A200" s="11" t="s">
        <v>37</v>
      </c>
      <c r="B200" s="20" t="s">
        <v>172</v>
      </c>
      <c r="C200" s="20"/>
      <c r="D200" s="73" t="s">
        <v>51</v>
      </c>
      <c r="E200" s="23">
        <v>3482.884</v>
      </c>
      <c r="F200" s="25">
        <v>3482.884</v>
      </c>
      <c r="G200" s="25"/>
      <c r="H200" s="25">
        <v>1982.2180000000001</v>
      </c>
      <c r="I200" s="26">
        <f t="shared" si="138"/>
        <v>56.913121424658421</v>
      </c>
      <c r="J200" s="26"/>
      <c r="K200" s="27">
        <f t="shared" si="134"/>
        <v>0</v>
      </c>
      <c r="L200" s="25"/>
      <c r="M200" s="25">
        <v>3079.0219999999999</v>
      </c>
      <c r="N200" s="27">
        <f t="shared" si="127"/>
        <v>64.378169431722156</v>
      </c>
      <c r="O200" s="53">
        <f t="shared" si="125"/>
        <v>-1096.8039999999999</v>
      </c>
    </row>
    <row r="201" spans="1:15" ht="22.5" customHeight="1" x14ac:dyDescent="0.2">
      <c r="A201" s="11" t="s">
        <v>29</v>
      </c>
      <c r="B201" s="20" t="s">
        <v>173</v>
      </c>
      <c r="C201" s="20"/>
      <c r="D201" s="73" t="s">
        <v>106</v>
      </c>
      <c r="E201" s="23">
        <f>E203+E206+E207+E212</f>
        <v>96340.703999999998</v>
      </c>
      <c r="F201" s="25">
        <f>F203+F206+F207+F212+F209</f>
        <v>96422.055999999997</v>
      </c>
      <c r="G201" s="23">
        <f t="shared" ref="G201:H201" si="153">G203+G206+G207+G212+G209</f>
        <v>0</v>
      </c>
      <c r="H201" s="25">
        <f t="shared" si="153"/>
        <v>31456.999</v>
      </c>
      <c r="I201" s="26">
        <f t="shared" si="138"/>
        <v>32.624277374877799</v>
      </c>
      <c r="J201" s="26"/>
      <c r="K201" s="27">
        <f t="shared" si="134"/>
        <v>0</v>
      </c>
      <c r="L201" s="25"/>
      <c r="M201" s="25">
        <f>M203+M206+M207+M212+M209</f>
        <v>124543.10699999999</v>
      </c>
      <c r="N201" s="27">
        <f t="shared" si="127"/>
        <v>25.257920536702205</v>
      </c>
      <c r="O201" s="53">
        <f t="shared" si="125"/>
        <v>-93086.107999999993</v>
      </c>
    </row>
    <row r="202" spans="1:15" ht="21" customHeight="1" x14ac:dyDescent="0.2">
      <c r="A202" s="94"/>
      <c r="B202" s="65"/>
      <c r="C202" s="65"/>
      <c r="D202" s="77" t="s">
        <v>47</v>
      </c>
      <c r="E202" s="28"/>
      <c r="F202" s="24"/>
      <c r="G202" s="28"/>
      <c r="H202" s="24"/>
      <c r="I202" s="29">
        <f t="shared" si="138"/>
        <v>0</v>
      </c>
      <c r="J202" s="29"/>
      <c r="K202" s="30">
        <f t="shared" si="134"/>
        <v>0</v>
      </c>
      <c r="L202" s="24"/>
      <c r="M202" s="24"/>
      <c r="N202" s="30"/>
      <c r="O202" s="54">
        <f t="shared" si="125"/>
        <v>0</v>
      </c>
    </row>
    <row r="203" spans="1:15" ht="31.5" customHeight="1" x14ac:dyDescent="0.2">
      <c r="A203" s="94"/>
      <c r="B203" s="65" t="s">
        <v>174</v>
      </c>
      <c r="C203" s="65"/>
      <c r="D203" s="77" t="s">
        <v>246</v>
      </c>
      <c r="E203" s="28">
        <f>E205</f>
        <v>52560</v>
      </c>
      <c r="F203" s="24">
        <f t="shared" ref="F203:H203" si="154">F205</f>
        <v>52560</v>
      </c>
      <c r="G203" s="28">
        <f t="shared" si="154"/>
        <v>0</v>
      </c>
      <c r="H203" s="24">
        <f t="shared" si="154"/>
        <v>15971.769</v>
      </c>
      <c r="I203" s="29">
        <f t="shared" si="138"/>
        <v>30.387688356164382</v>
      </c>
      <c r="J203" s="29"/>
      <c r="K203" s="30"/>
      <c r="L203" s="24"/>
      <c r="M203" s="24">
        <f t="shared" ref="M203" si="155">M205</f>
        <v>24111.487000000001</v>
      </c>
      <c r="N203" s="30">
        <f t="shared" si="127"/>
        <v>66.241327214700604</v>
      </c>
      <c r="O203" s="54">
        <f t="shared" si="125"/>
        <v>-8139.7180000000008</v>
      </c>
    </row>
    <row r="204" spans="1:15" ht="20.25" customHeight="1" x14ac:dyDescent="0.2">
      <c r="A204" s="94"/>
      <c r="B204" s="66"/>
      <c r="C204" s="65"/>
      <c r="D204" s="76" t="s">
        <v>46</v>
      </c>
      <c r="E204" s="28"/>
      <c r="F204" s="24"/>
      <c r="G204" s="28"/>
      <c r="H204" s="24"/>
      <c r="I204" s="29">
        <f t="shared" si="138"/>
        <v>0</v>
      </c>
      <c r="J204" s="29"/>
      <c r="K204" s="30"/>
      <c r="L204" s="24"/>
      <c r="M204" s="24"/>
      <c r="N204" s="30"/>
      <c r="O204" s="54">
        <f t="shared" si="125"/>
        <v>0</v>
      </c>
    </row>
    <row r="205" spans="1:15" ht="21.75" customHeight="1" x14ac:dyDescent="0.2">
      <c r="A205" s="94"/>
      <c r="B205" s="66" t="s">
        <v>248</v>
      </c>
      <c r="C205" s="65"/>
      <c r="D205" s="75" t="s">
        <v>247</v>
      </c>
      <c r="E205" s="28">
        <v>52560</v>
      </c>
      <c r="F205" s="24">
        <v>52560</v>
      </c>
      <c r="G205" s="28"/>
      <c r="H205" s="24">
        <v>15971.769</v>
      </c>
      <c r="I205" s="29">
        <f t="shared" si="138"/>
        <v>30.387688356164382</v>
      </c>
      <c r="J205" s="29"/>
      <c r="K205" s="30"/>
      <c r="L205" s="24"/>
      <c r="M205" s="24">
        <v>24111.487000000001</v>
      </c>
      <c r="N205" s="30">
        <f t="shared" si="127"/>
        <v>66.241327214700604</v>
      </c>
      <c r="O205" s="54">
        <f t="shared" si="125"/>
        <v>-8139.7180000000008</v>
      </c>
    </row>
    <row r="206" spans="1:15" ht="24.95" hidden="1" customHeight="1" x14ac:dyDescent="0.2">
      <c r="A206" s="94"/>
      <c r="B206" s="65" t="s">
        <v>182</v>
      </c>
      <c r="C206" s="65"/>
      <c r="D206" s="77" t="s">
        <v>296</v>
      </c>
      <c r="E206" s="28"/>
      <c r="F206" s="24"/>
      <c r="G206" s="28"/>
      <c r="H206" s="24"/>
      <c r="I206" s="29">
        <f t="shared" si="138"/>
        <v>0</v>
      </c>
      <c r="J206" s="29"/>
      <c r="K206" s="30">
        <f t="shared" si="134"/>
        <v>0</v>
      </c>
      <c r="L206" s="24"/>
      <c r="M206" s="24"/>
      <c r="N206" s="30" t="e">
        <f t="shared" si="127"/>
        <v>#DIV/0!</v>
      </c>
      <c r="O206" s="54">
        <f t="shared" si="125"/>
        <v>0</v>
      </c>
    </row>
    <row r="207" spans="1:15" ht="21" customHeight="1" x14ac:dyDescent="0.2">
      <c r="A207" s="94"/>
      <c r="B207" s="65" t="s">
        <v>203</v>
      </c>
      <c r="C207" s="65"/>
      <c r="D207" s="77" t="s">
        <v>251</v>
      </c>
      <c r="E207" s="28">
        <v>43780.703999999998</v>
      </c>
      <c r="F207" s="24">
        <v>37772.266000000003</v>
      </c>
      <c r="G207" s="28"/>
      <c r="H207" s="24">
        <v>12864.478999999999</v>
      </c>
      <c r="I207" s="29">
        <f t="shared" si="138"/>
        <v>34.058001709508233</v>
      </c>
      <c r="J207" s="29"/>
      <c r="K207" s="30"/>
      <c r="L207" s="24"/>
      <c r="M207" s="24">
        <v>100366</v>
      </c>
      <c r="N207" s="30">
        <f t="shared" si="127"/>
        <v>12.817566705856564</v>
      </c>
      <c r="O207" s="54">
        <f t="shared" si="125"/>
        <v>-87501.521000000008</v>
      </c>
    </row>
    <row r="208" spans="1:15" ht="24.75" hidden="1" customHeight="1" x14ac:dyDescent="0.2">
      <c r="A208" s="94" t="s">
        <v>72</v>
      </c>
      <c r="B208" s="65"/>
      <c r="C208" s="65"/>
      <c r="D208" s="74" t="s">
        <v>104</v>
      </c>
      <c r="E208" s="28">
        <v>43780.703999999998</v>
      </c>
      <c r="F208" s="24"/>
      <c r="G208" s="24"/>
      <c r="H208" s="24"/>
      <c r="I208" s="29">
        <f t="shared" si="138"/>
        <v>0</v>
      </c>
      <c r="J208" s="29"/>
      <c r="K208" s="30">
        <f t="shared" si="134"/>
        <v>0</v>
      </c>
      <c r="L208" s="25"/>
      <c r="M208" s="24"/>
      <c r="N208" s="30" t="e">
        <f t="shared" si="127"/>
        <v>#DIV/0!</v>
      </c>
      <c r="O208" s="54">
        <f t="shared" si="125"/>
        <v>0</v>
      </c>
    </row>
    <row r="209" spans="1:15" ht="15.75" hidden="1" customHeight="1" x14ac:dyDescent="0.2">
      <c r="A209" s="94"/>
      <c r="B209" s="65" t="s">
        <v>252</v>
      </c>
      <c r="C209" s="65"/>
      <c r="D209" s="74" t="s">
        <v>360</v>
      </c>
      <c r="E209" s="28">
        <v>43780.703999999998</v>
      </c>
      <c r="F209" s="24">
        <f>F211</f>
        <v>0</v>
      </c>
      <c r="G209" s="28">
        <f t="shared" ref="G209:H209" si="156">G211</f>
        <v>0</v>
      </c>
      <c r="H209" s="24">
        <f t="shared" si="156"/>
        <v>0</v>
      </c>
      <c r="I209" s="29">
        <f t="shared" si="138"/>
        <v>0</v>
      </c>
      <c r="J209" s="29"/>
      <c r="K209" s="30"/>
      <c r="L209" s="25"/>
      <c r="M209" s="24">
        <f>M211</f>
        <v>0</v>
      </c>
      <c r="N209" s="30" t="e">
        <f t="shared" si="127"/>
        <v>#DIV/0!</v>
      </c>
      <c r="O209" s="54">
        <f t="shared" si="125"/>
        <v>0</v>
      </c>
    </row>
    <row r="210" spans="1:15" ht="15.75" hidden="1" customHeight="1" x14ac:dyDescent="0.2">
      <c r="A210" s="94"/>
      <c r="B210" s="65"/>
      <c r="C210" s="65"/>
      <c r="D210" s="76" t="s">
        <v>46</v>
      </c>
      <c r="E210" s="28">
        <v>43780.703999999998</v>
      </c>
      <c r="F210" s="24"/>
      <c r="G210" s="24"/>
      <c r="H210" s="24"/>
      <c r="I210" s="29">
        <f t="shared" si="138"/>
        <v>0</v>
      </c>
      <c r="J210" s="29"/>
      <c r="K210" s="30"/>
      <c r="L210" s="25"/>
      <c r="M210" s="24"/>
      <c r="N210" s="30" t="e">
        <f t="shared" si="127"/>
        <v>#DIV/0!</v>
      </c>
      <c r="O210" s="54">
        <f t="shared" si="125"/>
        <v>0</v>
      </c>
    </row>
    <row r="211" spans="1:15" ht="27" hidden="1" customHeight="1" x14ac:dyDescent="0.2">
      <c r="A211" s="94"/>
      <c r="B211" s="66" t="s">
        <v>362</v>
      </c>
      <c r="C211" s="66"/>
      <c r="D211" s="75" t="s">
        <v>361</v>
      </c>
      <c r="E211" s="28">
        <v>43780.703999999998</v>
      </c>
      <c r="F211" s="24"/>
      <c r="G211" s="24"/>
      <c r="H211" s="24"/>
      <c r="I211" s="29">
        <f t="shared" si="138"/>
        <v>0</v>
      </c>
      <c r="J211" s="29"/>
      <c r="K211" s="30"/>
      <c r="L211" s="25"/>
      <c r="M211" s="24"/>
      <c r="N211" s="30" t="e">
        <f t="shared" ref="N211" si="157">H211/M211*100</f>
        <v>#DIV/0!</v>
      </c>
      <c r="O211" s="54">
        <f t="shared" si="125"/>
        <v>0</v>
      </c>
    </row>
    <row r="212" spans="1:15" ht="21.75" customHeight="1" x14ac:dyDescent="0.2">
      <c r="A212" s="94" t="s">
        <v>73</v>
      </c>
      <c r="B212" s="65" t="s">
        <v>254</v>
      </c>
      <c r="C212" s="65"/>
      <c r="D212" s="74" t="s">
        <v>255</v>
      </c>
      <c r="E212" s="28"/>
      <c r="F212" s="24">
        <v>6089.79</v>
      </c>
      <c r="G212" s="24"/>
      <c r="H212" s="24">
        <v>2620.7510000000002</v>
      </c>
      <c r="I212" s="29">
        <f t="shared" si="138"/>
        <v>43.035162132027544</v>
      </c>
      <c r="J212" s="29"/>
      <c r="K212" s="30">
        <f t="shared" si="134"/>
        <v>0</v>
      </c>
      <c r="L212" s="25"/>
      <c r="M212" s="24">
        <v>65.62</v>
      </c>
      <c r="N212" s="90" t="s">
        <v>444</v>
      </c>
      <c r="O212" s="54">
        <f t="shared" ref="O212:O294" si="158">H212-M212</f>
        <v>2555.1310000000003</v>
      </c>
    </row>
    <row r="213" spans="1:15" ht="17.25" hidden="1" customHeight="1" x14ac:dyDescent="0.2">
      <c r="A213" s="94"/>
      <c r="B213" s="20" t="s">
        <v>297</v>
      </c>
      <c r="C213" s="20"/>
      <c r="D213" s="73" t="s">
        <v>298</v>
      </c>
      <c r="E213" s="23"/>
      <c r="F213" s="25"/>
      <c r="G213" s="25"/>
      <c r="H213" s="25"/>
      <c r="I213" s="26">
        <f t="shared" si="138"/>
        <v>0</v>
      </c>
      <c r="J213" s="29"/>
      <c r="K213" s="30"/>
      <c r="L213" s="25"/>
      <c r="M213" s="25"/>
      <c r="N213" s="90" t="s">
        <v>444</v>
      </c>
      <c r="O213" s="53">
        <f t="shared" si="158"/>
        <v>0</v>
      </c>
    </row>
    <row r="214" spans="1:15" ht="21.75" customHeight="1" x14ac:dyDescent="0.2">
      <c r="A214" s="11"/>
      <c r="B214" s="20" t="s">
        <v>177</v>
      </c>
      <c r="C214" s="20"/>
      <c r="D214" s="73" t="s">
        <v>256</v>
      </c>
      <c r="E214" s="23">
        <f>E216+E223+E224+E225+E226+E217+E232</f>
        <v>533337.60900000005</v>
      </c>
      <c r="F214" s="89">
        <f>F216+F223+F224+F225+F226+F217+F232</f>
        <v>661868.70071</v>
      </c>
      <c r="G214" s="32">
        <f>G216+G223+G224+G225+G226+G217+G232</f>
        <v>0</v>
      </c>
      <c r="H214" s="25">
        <f>H216+H223+H224+H225+H226+H217+H232</f>
        <v>239871.23899999997</v>
      </c>
      <c r="I214" s="26">
        <f t="shared" si="138"/>
        <v>36.241514176857919</v>
      </c>
      <c r="J214" s="26"/>
      <c r="K214" s="27">
        <f t="shared" si="134"/>
        <v>0</v>
      </c>
      <c r="L214" s="25"/>
      <c r="M214" s="25">
        <f>M216+M223+M224+M225+M226+M217+M232</f>
        <v>100272.163</v>
      </c>
      <c r="N214" s="91" t="s">
        <v>445</v>
      </c>
      <c r="O214" s="53">
        <f t="shared" si="158"/>
        <v>139599.07599999997</v>
      </c>
    </row>
    <row r="215" spans="1:15" ht="21" customHeight="1" x14ac:dyDescent="0.2">
      <c r="A215" s="94"/>
      <c r="B215" s="65"/>
      <c r="C215" s="65"/>
      <c r="D215" s="77" t="s">
        <v>47</v>
      </c>
      <c r="E215" s="28"/>
      <c r="F215" s="24"/>
      <c r="G215" s="24"/>
      <c r="H215" s="24"/>
      <c r="I215" s="29">
        <f t="shared" si="138"/>
        <v>0</v>
      </c>
      <c r="J215" s="29"/>
      <c r="K215" s="30">
        <f t="shared" si="134"/>
        <v>0</v>
      </c>
      <c r="L215" s="25"/>
      <c r="M215" s="28"/>
      <c r="N215" s="39" t="e">
        <f t="shared" ref="N215:N277" si="159">H215/M215*100</f>
        <v>#DIV/0!</v>
      </c>
      <c r="O215" s="54">
        <f t="shared" si="158"/>
        <v>0</v>
      </c>
    </row>
    <row r="216" spans="1:15" ht="21.75" customHeight="1" x14ac:dyDescent="0.2">
      <c r="A216" s="94"/>
      <c r="B216" s="65" t="s">
        <v>305</v>
      </c>
      <c r="C216" s="65"/>
      <c r="D216" s="77" t="s">
        <v>299</v>
      </c>
      <c r="E216" s="28">
        <v>36118.642</v>
      </c>
      <c r="F216" s="24">
        <v>36136.74</v>
      </c>
      <c r="G216" s="24"/>
      <c r="H216" s="24">
        <v>10445.004999999999</v>
      </c>
      <c r="I216" s="29">
        <f t="shared" si="138"/>
        <v>28.904115313113465</v>
      </c>
      <c r="J216" s="29"/>
      <c r="K216" s="30"/>
      <c r="L216" s="25"/>
      <c r="M216" s="24">
        <v>49081.508000000002</v>
      </c>
      <c r="N216" s="30">
        <f t="shared" si="159"/>
        <v>21.280937415370367</v>
      </c>
      <c r="O216" s="54">
        <f t="shared" si="158"/>
        <v>-38636.503000000004</v>
      </c>
    </row>
    <row r="217" spans="1:15" ht="21.75" customHeight="1" x14ac:dyDescent="0.2">
      <c r="A217" s="94"/>
      <c r="B217" s="65" t="s">
        <v>306</v>
      </c>
      <c r="C217" s="65"/>
      <c r="D217" s="77" t="s">
        <v>300</v>
      </c>
      <c r="E217" s="28">
        <f>E219+E220+E222+E221</f>
        <v>375083.83500000002</v>
      </c>
      <c r="F217" s="24">
        <f t="shared" ref="F217:G217" si="160">F219+F220+F222+F221</f>
        <v>433474.28100000002</v>
      </c>
      <c r="G217" s="28">
        <f t="shared" si="160"/>
        <v>0</v>
      </c>
      <c r="H217" s="24">
        <f>H219+H220+H222+H221</f>
        <v>165004.89899999998</v>
      </c>
      <c r="I217" s="29">
        <f t="shared" si="138"/>
        <v>38.065672228429158</v>
      </c>
      <c r="J217" s="29"/>
      <c r="K217" s="30"/>
      <c r="L217" s="25"/>
      <c r="M217" s="24">
        <f>M219+M220+M222+M221</f>
        <v>4370.8500000000004</v>
      </c>
      <c r="N217" s="90" t="s">
        <v>447</v>
      </c>
      <c r="O217" s="54">
        <f t="shared" si="158"/>
        <v>160634.04899999997</v>
      </c>
    </row>
    <row r="218" spans="1:15" ht="18" customHeight="1" x14ac:dyDescent="0.2">
      <c r="A218" s="94"/>
      <c r="B218" s="65"/>
      <c r="C218" s="65"/>
      <c r="D218" s="76" t="s">
        <v>46</v>
      </c>
      <c r="E218" s="28"/>
      <c r="F218" s="24"/>
      <c r="G218" s="24"/>
      <c r="H218" s="24"/>
      <c r="I218" s="29">
        <f t="shared" si="138"/>
        <v>0</v>
      </c>
      <c r="J218" s="29"/>
      <c r="K218" s="30"/>
      <c r="L218" s="25"/>
      <c r="M218" s="24"/>
      <c r="N218" s="39"/>
      <c r="O218" s="54">
        <f t="shared" si="158"/>
        <v>0</v>
      </c>
    </row>
    <row r="219" spans="1:15" ht="20.25" customHeight="1" x14ac:dyDescent="0.2">
      <c r="A219" s="94"/>
      <c r="B219" s="65" t="s">
        <v>307</v>
      </c>
      <c r="C219" s="65"/>
      <c r="D219" s="76" t="s">
        <v>301</v>
      </c>
      <c r="E219" s="28">
        <v>334219.81400000001</v>
      </c>
      <c r="F219" s="24">
        <v>391930.78600000002</v>
      </c>
      <c r="G219" s="24"/>
      <c r="H219" s="24">
        <v>153593.60699999999</v>
      </c>
      <c r="I219" s="29">
        <f t="shared" si="138"/>
        <v>39.188962053111077</v>
      </c>
      <c r="J219" s="29"/>
      <c r="K219" s="30"/>
      <c r="L219" s="25"/>
      <c r="M219" s="24">
        <v>3843.346</v>
      </c>
      <c r="N219" s="90" t="s">
        <v>446</v>
      </c>
      <c r="O219" s="54">
        <f t="shared" si="158"/>
        <v>149750.261</v>
      </c>
    </row>
    <row r="220" spans="1:15" ht="20.25" customHeight="1" x14ac:dyDescent="0.2">
      <c r="A220" s="94" t="s">
        <v>82</v>
      </c>
      <c r="B220" s="65" t="s">
        <v>308</v>
      </c>
      <c r="C220" s="65"/>
      <c r="D220" s="76" t="s">
        <v>302</v>
      </c>
      <c r="E220" s="28">
        <v>40864.021000000001</v>
      </c>
      <c r="F220" s="24">
        <v>41543.495000000003</v>
      </c>
      <c r="G220" s="24"/>
      <c r="H220" s="24">
        <v>11411.291999999999</v>
      </c>
      <c r="I220" s="29">
        <f t="shared" si="138"/>
        <v>27.468300392155253</v>
      </c>
      <c r="J220" s="29"/>
      <c r="K220" s="30">
        <f t="shared" si="134"/>
        <v>0</v>
      </c>
      <c r="L220" s="24"/>
      <c r="M220" s="24">
        <v>527.50400000000002</v>
      </c>
      <c r="N220" s="90" t="s">
        <v>448</v>
      </c>
      <c r="O220" s="54">
        <f t="shared" si="158"/>
        <v>10883.787999999999</v>
      </c>
    </row>
    <row r="221" spans="1:15" ht="18" hidden="1" customHeight="1" x14ac:dyDescent="0.2">
      <c r="A221" s="94"/>
      <c r="B221" s="65" t="s">
        <v>381</v>
      </c>
      <c r="C221" s="65"/>
      <c r="D221" s="76" t="s">
        <v>382</v>
      </c>
      <c r="E221" s="28"/>
      <c r="F221" s="24"/>
      <c r="G221" s="24"/>
      <c r="H221" s="24"/>
      <c r="I221" s="29">
        <f t="shared" si="138"/>
        <v>0</v>
      </c>
      <c r="J221" s="29"/>
      <c r="K221" s="30"/>
      <c r="L221" s="24"/>
      <c r="M221" s="24"/>
      <c r="N221" s="39" t="e">
        <f t="shared" si="159"/>
        <v>#DIV/0!</v>
      </c>
      <c r="O221" s="54">
        <f t="shared" si="158"/>
        <v>0</v>
      </c>
    </row>
    <row r="222" spans="1:15" ht="17.25" hidden="1" customHeight="1" x14ac:dyDescent="0.2">
      <c r="A222" s="94" t="s">
        <v>197</v>
      </c>
      <c r="B222" s="65" t="s">
        <v>309</v>
      </c>
      <c r="C222" s="65"/>
      <c r="D222" s="76" t="s">
        <v>303</v>
      </c>
      <c r="E222" s="28"/>
      <c r="F222" s="24"/>
      <c r="G222" s="24"/>
      <c r="H222" s="24"/>
      <c r="I222" s="29">
        <f t="shared" si="138"/>
        <v>0</v>
      </c>
      <c r="J222" s="29"/>
      <c r="K222" s="30">
        <f t="shared" si="134"/>
        <v>0</v>
      </c>
      <c r="L222" s="24"/>
      <c r="M222" s="24"/>
      <c r="N222" s="39" t="e">
        <f t="shared" si="159"/>
        <v>#DIV/0!</v>
      </c>
      <c r="O222" s="54">
        <f t="shared" si="158"/>
        <v>0</v>
      </c>
    </row>
    <row r="223" spans="1:15" ht="21" customHeight="1" x14ac:dyDescent="0.2">
      <c r="A223" s="94"/>
      <c r="B223" s="65" t="s">
        <v>310</v>
      </c>
      <c r="C223" s="65"/>
      <c r="D223" s="77" t="s">
        <v>374</v>
      </c>
      <c r="E223" s="28">
        <v>101745.132</v>
      </c>
      <c r="F223" s="24">
        <v>120336.923</v>
      </c>
      <c r="G223" s="28"/>
      <c r="H223" s="24">
        <v>13631.912</v>
      </c>
      <c r="I223" s="29">
        <f t="shared" si="138"/>
        <v>11.32812079630788</v>
      </c>
      <c r="J223" s="29"/>
      <c r="K223" s="30">
        <f t="shared" si="134"/>
        <v>0</v>
      </c>
      <c r="L223" s="24"/>
      <c r="M223" s="24">
        <v>2270.8440000000001</v>
      </c>
      <c r="N223" s="90" t="s">
        <v>451</v>
      </c>
      <c r="O223" s="54">
        <f t="shared" si="158"/>
        <v>11361.067999999999</v>
      </c>
    </row>
    <row r="224" spans="1:15" ht="20.25" customHeight="1" x14ac:dyDescent="0.2">
      <c r="A224" s="94"/>
      <c r="B224" s="65" t="s">
        <v>311</v>
      </c>
      <c r="C224" s="65"/>
      <c r="D224" s="77" t="s">
        <v>304</v>
      </c>
      <c r="E224" s="28"/>
      <c r="F224" s="24">
        <v>18976.133000000002</v>
      </c>
      <c r="G224" s="24"/>
      <c r="H224" s="24"/>
      <c r="I224" s="29">
        <f t="shared" si="138"/>
        <v>0</v>
      </c>
      <c r="J224" s="29"/>
      <c r="K224" s="30">
        <f t="shared" si="134"/>
        <v>0</v>
      </c>
      <c r="L224" s="24"/>
      <c r="M224" s="24">
        <v>425.90300000000002</v>
      </c>
      <c r="N224" s="60">
        <f t="shared" si="159"/>
        <v>0</v>
      </c>
      <c r="O224" s="54">
        <f t="shared" si="158"/>
        <v>-425.90300000000002</v>
      </c>
    </row>
    <row r="225" spans="1:15" ht="30.75" customHeight="1" x14ac:dyDescent="0.2">
      <c r="A225" s="94" t="s">
        <v>113</v>
      </c>
      <c r="B225" s="65" t="s">
        <v>312</v>
      </c>
      <c r="C225" s="65"/>
      <c r="D225" s="77" t="s">
        <v>313</v>
      </c>
      <c r="E225" s="28">
        <v>3000</v>
      </c>
      <c r="F225" s="24">
        <v>3081.5</v>
      </c>
      <c r="G225" s="24"/>
      <c r="H225" s="24">
        <v>2000</v>
      </c>
      <c r="I225" s="29">
        <f>IF(F225&gt;0,H225/F225*100,0)</f>
        <v>64.903456109037805</v>
      </c>
      <c r="J225" s="29"/>
      <c r="K225" s="30">
        <f t="shared" si="134"/>
        <v>0</v>
      </c>
      <c r="L225" s="24"/>
      <c r="M225" s="24">
        <v>5322.116</v>
      </c>
      <c r="N225" s="60">
        <f t="shared" si="159"/>
        <v>37.579038111908872</v>
      </c>
      <c r="O225" s="54">
        <f t="shared" si="158"/>
        <v>-3322.116</v>
      </c>
    </row>
    <row r="226" spans="1:15" ht="22.5" customHeight="1" x14ac:dyDescent="0.2">
      <c r="A226" s="94"/>
      <c r="B226" s="65" t="s">
        <v>314</v>
      </c>
      <c r="C226" s="65"/>
      <c r="D226" s="77" t="s">
        <v>315</v>
      </c>
      <c r="E226" s="28">
        <f>E231</f>
        <v>17390</v>
      </c>
      <c r="F226" s="31">
        <f>F231</f>
        <v>49863.12371</v>
      </c>
      <c r="G226" s="33">
        <f t="shared" ref="G226" si="161">G231+G229+G228</f>
        <v>0</v>
      </c>
      <c r="H226" s="24">
        <f>H231+H229+H228</f>
        <v>48789.423000000003</v>
      </c>
      <c r="I226" s="29">
        <f t="shared" ref="I226:I229" si="162">IF(F226&gt;0,H226/F226*100,0)</f>
        <v>97.84670387630635</v>
      </c>
      <c r="J226" s="29"/>
      <c r="K226" s="30">
        <f t="shared" ref="K226:K229" si="163">IF(G226&gt;0,H226/G226*100,0)</f>
        <v>0</v>
      </c>
      <c r="L226" s="24"/>
      <c r="M226" s="24">
        <f>M229+M230+M231</f>
        <v>38800.942000000003</v>
      </c>
      <c r="N226" s="60">
        <f t="shared" si="159"/>
        <v>125.74288273722838</v>
      </c>
      <c r="O226" s="54">
        <f t="shared" si="158"/>
        <v>9988.4809999999998</v>
      </c>
    </row>
    <row r="227" spans="1:15" ht="19.5" customHeight="1" x14ac:dyDescent="0.2">
      <c r="A227" s="94"/>
      <c r="B227" s="65"/>
      <c r="C227" s="65"/>
      <c r="D227" s="76" t="s">
        <v>46</v>
      </c>
      <c r="E227" s="28"/>
      <c r="F227" s="31"/>
      <c r="G227" s="24"/>
      <c r="H227" s="24"/>
      <c r="I227" s="29">
        <f t="shared" si="162"/>
        <v>0</v>
      </c>
      <c r="J227" s="29"/>
      <c r="K227" s="30">
        <f t="shared" si="163"/>
        <v>0</v>
      </c>
      <c r="L227" s="24"/>
      <c r="M227" s="28"/>
      <c r="N227" s="60"/>
      <c r="O227" s="54">
        <f t="shared" si="158"/>
        <v>0</v>
      </c>
    </row>
    <row r="228" spans="1:15" ht="24.95" hidden="1" customHeight="1" x14ac:dyDescent="0.2">
      <c r="A228" s="94"/>
      <c r="B228" s="65" t="s">
        <v>363</v>
      </c>
      <c r="C228" s="65"/>
      <c r="D228" s="76" t="s">
        <v>364</v>
      </c>
      <c r="E228" s="28"/>
      <c r="F228" s="31"/>
      <c r="G228" s="24"/>
      <c r="H228" s="24"/>
      <c r="I228" s="29">
        <f t="shared" si="162"/>
        <v>0</v>
      </c>
      <c r="J228" s="29"/>
      <c r="K228" s="30"/>
      <c r="L228" s="24"/>
      <c r="M228" s="28"/>
      <c r="N228" s="60" t="e">
        <f t="shared" si="159"/>
        <v>#DIV/0!</v>
      </c>
      <c r="O228" s="54">
        <f t="shared" si="158"/>
        <v>0</v>
      </c>
    </row>
    <row r="229" spans="1:15" ht="29.25" hidden="1" customHeight="1" x14ac:dyDescent="0.2">
      <c r="A229" s="94"/>
      <c r="B229" s="65" t="s">
        <v>363</v>
      </c>
      <c r="C229" s="65"/>
      <c r="D229" s="76" t="s">
        <v>364</v>
      </c>
      <c r="E229" s="28"/>
      <c r="F229" s="31"/>
      <c r="G229" s="24"/>
      <c r="H229" s="24"/>
      <c r="I229" s="29">
        <f t="shared" si="162"/>
        <v>0</v>
      </c>
      <c r="J229" s="29"/>
      <c r="K229" s="30">
        <f t="shared" si="163"/>
        <v>0</v>
      </c>
      <c r="L229" s="24"/>
      <c r="M229" s="28"/>
      <c r="N229" s="60" t="e">
        <f t="shared" si="159"/>
        <v>#DIV/0!</v>
      </c>
      <c r="O229" s="54">
        <f t="shared" si="158"/>
        <v>0</v>
      </c>
    </row>
    <row r="230" spans="1:15" ht="26.25" hidden="1" customHeight="1" x14ac:dyDescent="0.2">
      <c r="A230" s="94"/>
      <c r="B230" s="65" t="s">
        <v>407</v>
      </c>
      <c r="C230" s="65"/>
      <c r="D230" s="76" t="s">
        <v>408</v>
      </c>
      <c r="E230" s="28"/>
      <c r="F230" s="31"/>
      <c r="G230" s="24"/>
      <c r="H230" s="24"/>
      <c r="I230" s="29"/>
      <c r="J230" s="29"/>
      <c r="K230" s="30"/>
      <c r="L230" s="24"/>
      <c r="M230" s="28"/>
      <c r="N230" s="60" t="e">
        <f t="shared" si="159"/>
        <v>#DIV/0!</v>
      </c>
      <c r="O230" s="54">
        <f t="shared" ref="O230" si="164">H230-M230</f>
        <v>0</v>
      </c>
    </row>
    <row r="231" spans="1:15" ht="75" customHeight="1" x14ac:dyDescent="0.2">
      <c r="A231" s="94"/>
      <c r="B231" s="65" t="s">
        <v>316</v>
      </c>
      <c r="C231" s="66"/>
      <c r="D231" s="76" t="s">
        <v>317</v>
      </c>
      <c r="E231" s="28">
        <v>17390</v>
      </c>
      <c r="F231" s="31">
        <v>49863.12371</v>
      </c>
      <c r="G231" s="24"/>
      <c r="H231" s="24">
        <v>48789.423000000003</v>
      </c>
      <c r="I231" s="29">
        <f>IF(F231&gt;0,H231/F231*100,0)</f>
        <v>97.84670387630635</v>
      </c>
      <c r="J231" s="29"/>
      <c r="K231" s="30"/>
      <c r="L231" s="24"/>
      <c r="M231" s="24">
        <v>38800.942000000003</v>
      </c>
      <c r="N231" s="60">
        <f t="shared" si="159"/>
        <v>125.74288273722838</v>
      </c>
      <c r="O231" s="54">
        <f t="shared" si="158"/>
        <v>9988.4809999999998</v>
      </c>
    </row>
    <row r="232" spans="1:15" ht="18" hidden="1" customHeight="1" x14ac:dyDescent="0.2">
      <c r="A232" s="94"/>
      <c r="B232" s="65" t="s">
        <v>342</v>
      </c>
      <c r="C232" s="66"/>
      <c r="D232" s="77" t="s">
        <v>343</v>
      </c>
      <c r="E232" s="28"/>
      <c r="F232" s="24"/>
      <c r="G232" s="24"/>
      <c r="H232" s="24"/>
      <c r="I232" s="55">
        <f>IF(F232&gt;0,H232/F232*100,0)</f>
        <v>0</v>
      </c>
      <c r="J232" s="29"/>
      <c r="K232" s="30"/>
      <c r="L232" s="24"/>
      <c r="M232" s="28"/>
      <c r="N232" s="39" t="e">
        <f t="shared" si="159"/>
        <v>#DIV/0!</v>
      </c>
      <c r="O232" s="54">
        <f t="shared" si="158"/>
        <v>0</v>
      </c>
    </row>
    <row r="233" spans="1:15" ht="18.75" hidden="1" customHeight="1" x14ac:dyDescent="0.2">
      <c r="A233" s="11" t="s">
        <v>39</v>
      </c>
      <c r="B233" s="20" t="s">
        <v>178</v>
      </c>
      <c r="C233" s="20"/>
      <c r="D233" s="73" t="s">
        <v>257</v>
      </c>
      <c r="E233" s="23">
        <f>E235+E240</f>
        <v>0</v>
      </c>
      <c r="F233" s="25">
        <f>F235+F240+F241</f>
        <v>0</v>
      </c>
      <c r="G233" s="23">
        <f>G235+G240+G241</f>
        <v>0</v>
      </c>
      <c r="H233" s="23">
        <f>H235+H240+H241</f>
        <v>0</v>
      </c>
      <c r="I233" s="26">
        <f t="shared" si="138"/>
        <v>0</v>
      </c>
      <c r="J233" s="26"/>
      <c r="K233" s="27">
        <f t="shared" si="134"/>
        <v>0</v>
      </c>
      <c r="L233" s="25"/>
      <c r="M233" s="23">
        <f>M235+M240+M241+M239</f>
        <v>0</v>
      </c>
      <c r="N233" s="39" t="e">
        <f t="shared" si="159"/>
        <v>#DIV/0!</v>
      </c>
      <c r="O233" s="53">
        <f t="shared" si="158"/>
        <v>0</v>
      </c>
    </row>
    <row r="234" spans="1:15" ht="19.5" hidden="1" customHeight="1" x14ac:dyDescent="0.2">
      <c r="A234" s="94"/>
      <c r="B234" s="65"/>
      <c r="C234" s="65"/>
      <c r="D234" s="77" t="s">
        <v>47</v>
      </c>
      <c r="E234" s="28"/>
      <c r="F234" s="24"/>
      <c r="G234" s="28"/>
      <c r="H234" s="28"/>
      <c r="I234" s="29">
        <f t="shared" si="138"/>
        <v>0</v>
      </c>
      <c r="J234" s="29"/>
      <c r="K234" s="30">
        <f t="shared" si="134"/>
        <v>0</v>
      </c>
      <c r="L234" s="25"/>
      <c r="M234" s="28"/>
      <c r="N234" s="39" t="e">
        <f t="shared" si="159"/>
        <v>#DIV/0!</v>
      </c>
      <c r="O234" s="54">
        <f t="shared" si="158"/>
        <v>0</v>
      </c>
    </row>
    <row r="235" spans="1:15" ht="13.5" hidden="1" customHeight="1" x14ac:dyDescent="0.2">
      <c r="A235" s="94" t="s">
        <v>26</v>
      </c>
      <c r="B235" s="65" t="s">
        <v>262</v>
      </c>
      <c r="C235" s="65" t="s">
        <v>184</v>
      </c>
      <c r="D235" s="77" t="s">
        <v>27</v>
      </c>
      <c r="E235" s="28">
        <f>E238</f>
        <v>0</v>
      </c>
      <c r="F235" s="24">
        <f t="shared" ref="F235:H235" si="165">F238</f>
        <v>0</v>
      </c>
      <c r="G235" s="28">
        <f t="shared" si="165"/>
        <v>0</v>
      </c>
      <c r="H235" s="28">
        <f t="shared" si="165"/>
        <v>0</v>
      </c>
      <c r="I235" s="29">
        <f t="shared" si="138"/>
        <v>0</v>
      </c>
      <c r="J235" s="29"/>
      <c r="K235" s="30">
        <f t="shared" si="134"/>
        <v>0</v>
      </c>
      <c r="L235" s="25"/>
      <c r="M235" s="28">
        <f t="shared" ref="M235" si="166">M238</f>
        <v>0</v>
      </c>
      <c r="N235" s="39" t="e">
        <f t="shared" si="159"/>
        <v>#DIV/0!</v>
      </c>
      <c r="O235" s="54">
        <f t="shared" si="158"/>
        <v>0</v>
      </c>
    </row>
    <row r="236" spans="1:15" ht="8.25" hidden="1" customHeight="1" x14ac:dyDescent="0.2">
      <c r="A236" s="94" t="s">
        <v>44</v>
      </c>
      <c r="B236" s="65"/>
      <c r="C236" s="65"/>
      <c r="D236" s="74" t="s">
        <v>8</v>
      </c>
      <c r="E236" s="28"/>
      <c r="F236" s="24"/>
      <c r="G236" s="28"/>
      <c r="H236" s="28"/>
      <c r="I236" s="29">
        <f t="shared" si="138"/>
        <v>0</v>
      </c>
      <c r="J236" s="29"/>
      <c r="K236" s="30">
        <f t="shared" si="134"/>
        <v>0</v>
      </c>
      <c r="L236" s="25"/>
      <c r="M236" s="28"/>
      <c r="N236" s="39" t="e">
        <f t="shared" si="159"/>
        <v>#DIV/0!</v>
      </c>
      <c r="O236" s="54">
        <f t="shared" si="158"/>
        <v>0</v>
      </c>
    </row>
    <row r="237" spans="1:15" ht="12" hidden="1" customHeight="1" x14ac:dyDescent="0.2">
      <c r="A237" s="94"/>
      <c r="B237" s="65"/>
      <c r="C237" s="65"/>
      <c r="D237" s="76" t="s">
        <v>46</v>
      </c>
      <c r="E237" s="28"/>
      <c r="F237" s="24"/>
      <c r="G237" s="28"/>
      <c r="H237" s="28"/>
      <c r="I237" s="29">
        <f t="shared" si="138"/>
        <v>0</v>
      </c>
      <c r="J237" s="29"/>
      <c r="K237" s="30"/>
      <c r="L237" s="25"/>
      <c r="M237" s="28"/>
      <c r="N237" s="39" t="e">
        <f t="shared" si="159"/>
        <v>#DIV/0!</v>
      </c>
      <c r="O237" s="54">
        <f t="shared" si="158"/>
        <v>0</v>
      </c>
    </row>
    <row r="238" spans="1:15" ht="12" hidden="1" customHeight="1" x14ac:dyDescent="0.2">
      <c r="A238" s="94"/>
      <c r="B238" s="66" t="s">
        <v>263</v>
      </c>
      <c r="C238" s="65"/>
      <c r="D238" s="75" t="s">
        <v>27</v>
      </c>
      <c r="E238" s="28"/>
      <c r="F238" s="24"/>
      <c r="G238" s="28"/>
      <c r="H238" s="28"/>
      <c r="I238" s="29">
        <f t="shared" si="138"/>
        <v>0</v>
      </c>
      <c r="J238" s="29"/>
      <c r="K238" s="30"/>
      <c r="L238" s="25"/>
      <c r="M238" s="28"/>
      <c r="N238" s="39" t="e">
        <f t="shared" si="159"/>
        <v>#DIV/0!</v>
      </c>
      <c r="O238" s="54">
        <f t="shared" si="158"/>
        <v>0</v>
      </c>
    </row>
    <row r="239" spans="1:15" ht="17.25" hidden="1" customHeight="1" x14ac:dyDescent="0.2">
      <c r="A239" s="94"/>
      <c r="B239" s="66" t="s">
        <v>367</v>
      </c>
      <c r="C239" s="65"/>
      <c r="D239" s="74" t="s">
        <v>386</v>
      </c>
      <c r="E239" s="28"/>
      <c r="F239" s="24"/>
      <c r="G239" s="28"/>
      <c r="H239" s="28"/>
      <c r="I239" s="29"/>
      <c r="J239" s="29"/>
      <c r="K239" s="30"/>
      <c r="L239" s="25"/>
      <c r="M239" s="28"/>
      <c r="N239" s="39" t="e">
        <f t="shared" si="159"/>
        <v>#DIV/0!</v>
      </c>
      <c r="O239" s="54">
        <f t="shared" si="158"/>
        <v>0</v>
      </c>
    </row>
    <row r="240" spans="1:15" ht="9" hidden="1" customHeight="1" x14ac:dyDescent="0.2">
      <c r="A240" s="94"/>
      <c r="B240" s="65" t="s">
        <v>338</v>
      </c>
      <c r="C240" s="65"/>
      <c r="D240" s="77" t="s">
        <v>339</v>
      </c>
      <c r="E240" s="28"/>
      <c r="F240" s="24"/>
      <c r="G240" s="28"/>
      <c r="H240" s="28"/>
      <c r="I240" s="29">
        <f t="shared" si="138"/>
        <v>0</v>
      </c>
      <c r="J240" s="29"/>
      <c r="K240" s="30"/>
      <c r="L240" s="25"/>
      <c r="M240" s="28"/>
      <c r="N240" s="39" t="e">
        <f t="shared" si="159"/>
        <v>#DIV/0!</v>
      </c>
      <c r="O240" s="54">
        <f t="shared" si="158"/>
        <v>0</v>
      </c>
    </row>
    <row r="241" spans="1:15" ht="18" hidden="1" customHeight="1" x14ac:dyDescent="0.2">
      <c r="A241" s="94"/>
      <c r="B241" s="65" t="s">
        <v>350</v>
      </c>
      <c r="C241" s="65"/>
      <c r="D241" s="77" t="s">
        <v>349</v>
      </c>
      <c r="E241" s="28"/>
      <c r="F241" s="24">
        <f>F245+F243</f>
        <v>0</v>
      </c>
      <c r="G241" s="28">
        <f t="shared" ref="G241:H241" si="167">G245+G243</f>
        <v>0</v>
      </c>
      <c r="H241" s="28">
        <f t="shared" si="167"/>
        <v>0</v>
      </c>
      <c r="I241" s="29">
        <f t="shared" ref="I241" si="168">IF(F241&gt;0,H241/F241*100,0)</f>
        <v>0</v>
      </c>
      <c r="J241" s="29"/>
      <c r="K241" s="30"/>
      <c r="L241" s="25"/>
      <c r="M241" s="28">
        <f>M243+M244+M245</f>
        <v>0</v>
      </c>
      <c r="N241" s="39" t="e">
        <f t="shared" si="159"/>
        <v>#DIV/0!</v>
      </c>
      <c r="O241" s="54">
        <f t="shared" si="158"/>
        <v>0</v>
      </c>
    </row>
    <row r="242" spans="1:15" ht="17.25" hidden="1" customHeight="1" x14ac:dyDescent="0.2">
      <c r="A242" s="94"/>
      <c r="B242" s="65"/>
      <c r="C242" s="65"/>
      <c r="D242" s="76" t="s">
        <v>46</v>
      </c>
      <c r="E242" s="28"/>
      <c r="F242" s="24"/>
      <c r="G242" s="28"/>
      <c r="H242" s="28"/>
      <c r="I242" s="29">
        <f t="shared" si="138"/>
        <v>0</v>
      </c>
      <c r="J242" s="29"/>
      <c r="K242" s="30"/>
      <c r="L242" s="25"/>
      <c r="M242" s="28"/>
      <c r="N242" s="39" t="e">
        <f t="shared" si="159"/>
        <v>#DIV/0!</v>
      </c>
      <c r="O242" s="54">
        <f t="shared" si="158"/>
        <v>0</v>
      </c>
    </row>
    <row r="243" spans="1:15" ht="28.5" hidden="1" customHeight="1" x14ac:dyDescent="0.2">
      <c r="A243" s="94"/>
      <c r="B243" s="66" t="s">
        <v>352</v>
      </c>
      <c r="C243" s="66"/>
      <c r="D243" s="76" t="s">
        <v>351</v>
      </c>
      <c r="E243" s="28"/>
      <c r="F243" s="24"/>
      <c r="G243" s="28"/>
      <c r="H243" s="28"/>
      <c r="I243" s="29">
        <f t="shared" si="138"/>
        <v>0</v>
      </c>
      <c r="J243" s="29"/>
      <c r="K243" s="30"/>
      <c r="L243" s="25"/>
      <c r="M243" s="28"/>
      <c r="N243" s="39" t="e">
        <f t="shared" si="159"/>
        <v>#DIV/0!</v>
      </c>
      <c r="O243" s="54">
        <f t="shared" si="158"/>
        <v>0</v>
      </c>
    </row>
    <row r="244" spans="1:15" ht="6" hidden="1" customHeight="1" x14ac:dyDescent="0.2">
      <c r="A244" s="94"/>
      <c r="B244" s="66" t="s">
        <v>354</v>
      </c>
      <c r="C244" s="66"/>
      <c r="D244" s="76" t="s">
        <v>353</v>
      </c>
      <c r="E244" s="28"/>
      <c r="F244" s="24"/>
      <c r="G244" s="28"/>
      <c r="H244" s="28"/>
      <c r="I244" s="29">
        <f t="shared" si="138"/>
        <v>0</v>
      </c>
      <c r="J244" s="29"/>
      <c r="K244" s="30"/>
      <c r="L244" s="25"/>
      <c r="M244" s="28"/>
      <c r="N244" s="39" t="e">
        <f t="shared" si="159"/>
        <v>#DIV/0!</v>
      </c>
      <c r="O244" s="54">
        <f t="shared" si="158"/>
        <v>0</v>
      </c>
    </row>
    <row r="245" spans="1:15" ht="25.5" hidden="1" customHeight="1" x14ac:dyDescent="0.2">
      <c r="A245" s="94"/>
      <c r="B245" s="66" t="s">
        <v>387</v>
      </c>
      <c r="C245" s="66"/>
      <c r="D245" s="76" t="s">
        <v>388</v>
      </c>
      <c r="E245" s="28"/>
      <c r="F245" s="24"/>
      <c r="G245" s="52"/>
      <c r="H245" s="28"/>
      <c r="I245" s="29">
        <f t="shared" si="138"/>
        <v>0</v>
      </c>
      <c r="J245" s="29"/>
      <c r="K245" s="30"/>
      <c r="L245" s="25"/>
      <c r="M245" s="28"/>
      <c r="N245" s="39" t="e">
        <f t="shared" si="159"/>
        <v>#DIV/0!</v>
      </c>
      <c r="O245" s="54">
        <f t="shared" si="158"/>
        <v>0</v>
      </c>
    </row>
    <row r="246" spans="1:15" ht="16.5" hidden="1" customHeight="1" x14ac:dyDescent="0.2">
      <c r="A246" s="11" t="s">
        <v>36</v>
      </c>
      <c r="B246" s="20" t="s">
        <v>186</v>
      </c>
      <c r="C246" s="20"/>
      <c r="D246" s="73" t="s">
        <v>265</v>
      </c>
      <c r="E246" s="23">
        <f>E248</f>
        <v>0</v>
      </c>
      <c r="F246" s="25">
        <f t="shared" ref="F246:H246" si="169">F248</f>
        <v>0</v>
      </c>
      <c r="G246" s="23">
        <f t="shared" si="169"/>
        <v>0</v>
      </c>
      <c r="H246" s="23">
        <f t="shared" si="169"/>
        <v>0</v>
      </c>
      <c r="I246" s="29">
        <f t="shared" si="138"/>
        <v>0</v>
      </c>
      <c r="J246" s="26"/>
      <c r="K246" s="27">
        <f t="shared" si="134"/>
        <v>0</v>
      </c>
      <c r="L246" s="25"/>
      <c r="M246" s="23">
        <f t="shared" ref="M246" si="170">M248</f>
        <v>0</v>
      </c>
      <c r="N246" s="39" t="e">
        <f t="shared" si="159"/>
        <v>#DIV/0!</v>
      </c>
      <c r="O246" s="53">
        <f t="shared" si="158"/>
        <v>0</v>
      </c>
    </row>
    <row r="247" spans="1:15" ht="16.5" hidden="1" customHeight="1" x14ac:dyDescent="0.2">
      <c r="A247" s="11"/>
      <c r="B247" s="20"/>
      <c r="C247" s="20"/>
      <c r="D247" s="77" t="s">
        <v>47</v>
      </c>
      <c r="E247" s="23"/>
      <c r="F247" s="25"/>
      <c r="G247" s="23"/>
      <c r="H247" s="23"/>
      <c r="I247" s="29">
        <f t="shared" si="138"/>
        <v>0</v>
      </c>
      <c r="J247" s="26"/>
      <c r="K247" s="27"/>
      <c r="L247" s="25"/>
      <c r="M247" s="28"/>
      <c r="N247" s="39" t="e">
        <f t="shared" si="159"/>
        <v>#DIV/0!</v>
      </c>
      <c r="O247" s="54">
        <f t="shared" si="158"/>
        <v>0</v>
      </c>
    </row>
    <row r="248" spans="1:15" ht="20.25" hidden="1" customHeight="1" x14ac:dyDescent="0.25">
      <c r="A248" s="11" t="s">
        <v>74</v>
      </c>
      <c r="B248" s="65">
        <v>7530</v>
      </c>
      <c r="C248" s="69"/>
      <c r="D248" s="86" t="s">
        <v>318</v>
      </c>
      <c r="E248" s="28"/>
      <c r="F248" s="24"/>
      <c r="G248" s="28"/>
      <c r="H248" s="28"/>
      <c r="I248" s="29">
        <f t="shared" si="138"/>
        <v>0</v>
      </c>
      <c r="J248" s="29"/>
      <c r="K248" s="30">
        <f t="shared" si="134"/>
        <v>0</v>
      </c>
      <c r="L248" s="24"/>
      <c r="M248" s="28"/>
      <c r="N248" s="39" t="e">
        <f t="shared" si="159"/>
        <v>#DIV/0!</v>
      </c>
      <c r="O248" s="54">
        <f t="shared" si="158"/>
        <v>0</v>
      </c>
    </row>
    <row r="249" spans="1:15" ht="21.75" customHeight="1" x14ac:dyDescent="0.2">
      <c r="A249" s="11" t="s">
        <v>77</v>
      </c>
      <c r="B249" s="20" t="s">
        <v>266</v>
      </c>
      <c r="C249" s="70"/>
      <c r="D249" s="82" t="s">
        <v>267</v>
      </c>
      <c r="E249" s="23">
        <f>E254+E255+E256+E258+E251</f>
        <v>92571.475000000006</v>
      </c>
      <c r="F249" s="25">
        <f>F254+F255+F256+F258+F251</f>
        <v>147770.18299999999</v>
      </c>
      <c r="G249" s="23">
        <f t="shared" ref="G249" si="171">G254+G255+G256+G258</f>
        <v>0</v>
      </c>
      <c r="H249" s="25">
        <f>H254+H255+H256+H258+H251</f>
        <v>39248.547999999995</v>
      </c>
      <c r="I249" s="26">
        <f t="shared" si="138"/>
        <v>26.560532851204492</v>
      </c>
      <c r="J249" s="26"/>
      <c r="K249" s="27">
        <f t="shared" si="134"/>
        <v>0</v>
      </c>
      <c r="L249" s="25"/>
      <c r="M249" s="25">
        <f>M254+M255+M256+M258+M251</f>
        <v>137566.29700000002</v>
      </c>
      <c r="N249" s="27">
        <f t="shared" si="159"/>
        <v>28.530642211006079</v>
      </c>
      <c r="O249" s="53">
        <f t="shared" si="158"/>
        <v>-98317.749000000025</v>
      </c>
    </row>
    <row r="250" spans="1:15" ht="19.5" customHeight="1" x14ac:dyDescent="0.2">
      <c r="A250" s="94"/>
      <c r="B250" s="65"/>
      <c r="C250" s="65"/>
      <c r="D250" s="77" t="s">
        <v>47</v>
      </c>
      <c r="E250" s="28"/>
      <c r="F250" s="24"/>
      <c r="G250" s="24"/>
      <c r="H250" s="24"/>
      <c r="I250" s="29">
        <f t="shared" si="138"/>
        <v>0</v>
      </c>
      <c r="J250" s="29"/>
      <c r="K250" s="30">
        <f t="shared" si="134"/>
        <v>0</v>
      </c>
      <c r="L250" s="25"/>
      <c r="M250" s="28"/>
      <c r="N250" s="40" t="e">
        <f t="shared" si="159"/>
        <v>#DIV/0!</v>
      </c>
      <c r="O250" s="54">
        <f t="shared" si="158"/>
        <v>0</v>
      </c>
    </row>
    <row r="251" spans="1:15" ht="21.75" customHeight="1" x14ac:dyDescent="0.2">
      <c r="A251" s="94"/>
      <c r="B251" s="65" t="s">
        <v>272</v>
      </c>
      <c r="C251" s="65"/>
      <c r="D251" s="77" t="s">
        <v>270</v>
      </c>
      <c r="E251" s="28">
        <f>E253</f>
        <v>0</v>
      </c>
      <c r="F251" s="24">
        <f t="shared" ref="F251:G251" si="172">F253</f>
        <v>0</v>
      </c>
      <c r="G251" s="28">
        <f t="shared" si="172"/>
        <v>0</v>
      </c>
      <c r="H251" s="24">
        <f>H253</f>
        <v>0</v>
      </c>
      <c r="I251" s="29">
        <f t="shared" ref="I251:I253" si="173">IF(F251&gt;0,H251/F251*100,0)</f>
        <v>0</v>
      </c>
      <c r="J251" s="29"/>
      <c r="K251" s="30">
        <f t="shared" ref="K251:K253" si="174">IF(G251&gt;0,H251/G251*100,0)</f>
        <v>0</v>
      </c>
      <c r="L251" s="25"/>
      <c r="M251" s="28">
        <f>M253</f>
        <v>3.23</v>
      </c>
      <c r="N251" s="39">
        <f t="shared" si="159"/>
        <v>0</v>
      </c>
      <c r="O251" s="54">
        <f t="shared" ref="O251:O253" si="175">H251-M251</f>
        <v>-3.23</v>
      </c>
    </row>
    <row r="252" spans="1:15" ht="18.75" customHeight="1" x14ac:dyDescent="0.2">
      <c r="A252" s="94"/>
      <c r="B252" s="65"/>
      <c r="C252" s="65"/>
      <c r="D252" s="76" t="s">
        <v>46</v>
      </c>
      <c r="E252" s="28"/>
      <c r="F252" s="24"/>
      <c r="G252" s="24"/>
      <c r="H252" s="24"/>
      <c r="I252" s="29">
        <f t="shared" si="173"/>
        <v>0</v>
      </c>
      <c r="J252" s="29"/>
      <c r="K252" s="30">
        <f t="shared" si="174"/>
        <v>0</v>
      </c>
      <c r="L252" s="25"/>
      <c r="M252" s="28"/>
      <c r="N252" s="39" t="e">
        <f t="shared" si="159"/>
        <v>#DIV/0!</v>
      </c>
      <c r="O252" s="54">
        <f t="shared" si="175"/>
        <v>0</v>
      </c>
    </row>
    <row r="253" spans="1:15" ht="22.5" customHeight="1" x14ac:dyDescent="0.2">
      <c r="A253" s="94"/>
      <c r="B253" s="65" t="s">
        <v>273</v>
      </c>
      <c r="C253" s="65"/>
      <c r="D253" s="77" t="s">
        <v>271</v>
      </c>
      <c r="E253" s="28"/>
      <c r="F253" s="24"/>
      <c r="G253" s="24"/>
      <c r="H253" s="24"/>
      <c r="I253" s="29">
        <f t="shared" si="173"/>
        <v>0</v>
      </c>
      <c r="J253" s="29"/>
      <c r="K253" s="30">
        <f t="shared" si="174"/>
        <v>0</v>
      </c>
      <c r="L253" s="25"/>
      <c r="M253" s="28">
        <v>3.23</v>
      </c>
      <c r="N253" s="39">
        <f t="shared" si="159"/>
        <v>0</v>
      </c>
      <c r="O253" s="54">
        <f t="shared" si="175"/>
        <v>-3.23</v>
      </c>
    </row>
    <row r="254" spans="1:15" ht="30" customHeight="1" x14ac:dyDescent="0.2">
      <c r="A254" s="94" t="s">
        <v>78</v>
      </c>
      <c r="B254" s="65" t="s">
        <v>319</v>
      </c>
      <c r="C254" s="65" t="s">
        <v>183</v>
      </c>
      <c r="D254" s="77" t="s">
        <v>320</v>
      </c>
      <c r="E254" s="28">
        <v>99.4</v>
      </c>
      <c r="F254" s="24">
        <v>99.4</v>
      </c>
      <c r="G254" s="24"/>
      <c r="H254" s="24">
        <v>56.09</v>
      </c>
      <c r="I254" s="29">
        <f t="shared" si="138"/>
        <v>56.428571428571431</v>
      </c>
      <c r="J254" s="29"/>
      <c r="K254" s="30">
        <f t="shared" si="134"/>
        <v>0</v>
      </c>
      <c r="L254" s="24"/>
      <c r="M254" s="24">
        <v>81.100999999999999</v>
      </c>
      <c r="N254" s="30">
        <f t="shared" si="159"/>
        <v>69.160676193881713</v>
      </c>
      <c r="O254" s="54">
        <f t="shared" si="158"/>
        <v>-25.010999999999996</v>
      </c>
    </row>
    <row r="255" spans="1:15" ht="45" customHeight="1" x14ac:dyDescent="0.2">
      <c r="A255" s="94"/>
      <c r="B255" s="65" t="s">
        <v>321</v>
      </c>
      <c r="C255" s="65"/>
      <c r="D255" s="77" t="s">
        <v>322</v>
      </c>
      <c r="E255" s="28">
        <v>80</v>
      </c>
      <c r="F255" s="24">
        <v>80</v>
      </c>
      <c r="G255" s="24"/>
      <c r="H255" s="24">
        <v>8</v>
      </c>
      <c r="I255" s="29">
        <f t="shared" si="138"/>
        <v>10</v>
      </c>
      <c r="J255" s="29"/>
      <c r="K255" s="30"/>
      <c r="L255" s="24"/>
      <c r="M255" s="24">
        <v>4.05</v>
      </c>
      <c r="N255" s="30">
        <f t="shared" si="159"/>
        <v>197.53086419753089</v>
      </c>
      <c r="O255" s="54">
        <f t="shared" si="158"/>
        <v>3.95</v>
      </c>
    </row>
    <row r="256" spans="1:15" ht="20.25" customHeight="1" x14ac:dyDescent="0.2">
      <c r="A256" s="94" t="s">
        <v>111</v>
      </c>
      <c r="B256" s="65" t="s">
        <v>323</v>
      </c>
      <c r="C256" s="65" t="s">
        <v>187</v>
      </c>
      <c r="D256" s="77" t="s">
        <v>185</v>
      </c>
      <c r="E256" s="28">
        <v>82171.975000000006</v>
      </c>
      <c r="F256" s="24">
        <v>117224.783</v>
      </c>
      <c r="G256" s="24"/>
      <c r="H256" s="24">
        <v>39184.457999999999</v>
      </c>
      <c r="I256" s="29">
        <f t="shared" si="138"/>
        <v>33.426769491226096</v>
      </c>
      <c r="J256" s="29"/>
      <c r="K256" s="30">
        <f t="shared" si="134"/>
        <v>0</v>
      </c>
      <c r="L256" s="25"/>
      <c r="M256" s="24">
        <v>130588.679</v>
      </c>
      <c r="N256" s="30">
        <f t="shared" si="159"/>
        <v>30.006014533618185</v>
      </c>
      <c r="O256" s="54">
        <f t="shared" si="158"/>
        <v>-91404.221000000005</v>
      </c>
    </row>
    <row r="257" spans="1:15" ht="15" hidden="1" customHeight="1" x14ac:dyDescent="0.2">
      <c r="A257" s="94" t="s">
        <v>65</v>
      </c>
      <c r="B257" s="65"/>
      <c r="C257" s="65"/>
      <c r="D257" s="74" t="s">
        <v>95</v>
      </c>
      <c r="E257" s="28"/>
      <c r="F257" s="24"/>
      <c r="G257" s="24"/>
      <c r="H257" s="24"/>
      <c r="I257" s="29">
        <f t="shared" ref="I257:I262" si="176">IF(F257&gt;0,H257/F257*100,0)</f>
        <v>0</v>
      </c>
      <c r="J257" s="29"/>
      <c r="K257" s="30">
        <f t="shared" ref="K257:K262" si="177">IF(G257&gt;0,H257/G257*100,0)</f>
        <v>0</v>
      </c>
      <c r="L257" s="25"/>
      <c r="M257" s="28"/>
      <c r="N257" s="30" t="e">
        <f t="shared" si="159"/>
        <v>#DIV/0!</v>
      </c>
      <c r="O257" s="54">
        <f t="shared" si="158"/>
        <v>0</v>
      </c>
    </row>
    <row r="258" spans="1:15" ht="23.25" customHeight="1" x14ac:dyDescent="0.2">
      <c r="A258" s="94"/>
      <c r="B258" s="65" t="s">
        <v>277</v>
      </c>
      <c r="C258" s="65"/>
      <c r="D258" s="77" t="s">
        <v>276</v>
      </c>
      <c r="E258" s="28">
        <f>E260+E261</f>
        <v>10220.1</v>
      </c>
      <c r="F258" s="24">
        <f t="shared" ref="F258:H258" si="178">F260+F261</f>
        <v>30366</v>
      </c>
      <c r="G258" s="28">
        <f t="shared" si="178"/>
        <v>0</v>
      </c>
      <c r="H258" s="28">
        <f t="shared" si="178"/>
        <v>0</v>
      </c>
      <c r="I258" s="29">
        <f t="shared" si="176"/>
        <v>0</v>
      </c>
      <c r="J258" s="29"/>
      <c r="K258" s="30">
        <f t="shared" si="177"/>
        <v>0</v>
      </c>
      <c r="L258" s="25"/>
      <c r="M258" s="28">
        <f t="shared" ref="M258" si="179">M260+M261</f>
        <v>6889.2370000000001</v>
      </c>
      <c r="N258" s="60">
        <f t="shared" si="159"/>
        <v>0</v>
      </c>
      <c r="O258" s="54">
        <f t="shared" si="158"/>
        <v>-6889.2370000000001</v>
      </c>
    </row>
    <row r="259" spans="1:15" ht="19.5" customHeight="1" x14ac:dyDescent="0.2">
      <c r="A259" s="94"/>
      <c r="B259" s="65"/>
      <c r="C259" s="65"/>
      <c r="D259" s="76" t="s">
        <v>46</v>
      </c>
      <c r="E259" s="28"/>
      <c r="F259" s="24"/>
      <c r="G259" s="24"/>
      <c r="H259" s="24"/>
      <c r="I259" s="29">
        <f t="shared" si="176"/>
        <v>0</v>
      </c>
      <c r="J259" s="29"/>
      <c r="K259" s="30">
        <f t="shared" si="177"/>
        <v>0</v>
      </c>
      <c r="L259" s="25"/>
      <c r="M259" s="28"/>
      <c r="N259" s="39" t="e">
        <f t="shared" si="159"/>
        <v>#DIV/0!</v>
      </c>
      <c r="O259" s="54">
        <f t="shared" si="158"/>
        <v>0</v>
      </c>
    </row>
    <row r="260" spans="1:15" ht="93" customHeight="1" x14ac:dyDescent="0.2">
      <c r="A260" s="94"/>
      <c r="B260" s="66" t="s">
        <v>324</v>
      </c>
      <c r="C260" s="66"/>
      <c r="D260" s="76" t="s">
        <v>325</v>
      </c>
      <c r="E260" s="28">
        <v>10220.1</v>
      </c>
      <c r="F260" s="24">
        <v>30366</v>
      </c>
      <c r="G260" s="24"/>
      <c r="H260" s="24"/>
      <c r="I260" s="29">
        <f t="shared" si="176"/>
        <v>0</v>
      </c>
      <c r="J260" s="29"/>
      <c r="K260" s="30">
        <f t="shared" si="177"/>
        <v>0</v>
      </c>
      <c r="L260" s="25"/>
      <c r="M260" s="28"/>
      <c r="N260" s="39" t="e">
        <f t="shared" si="159"/>
        <v>#DIV/0!</v>
      </c>
      <c r="O260" s="54">
        <f t="shared" si="158"/>
        <v>0</v>
      </c>
    </row>
    <row r="261" spans="1:15" ht="20.25" customHeight="1" x14ac:dyDescent="0.2">
      <c r="A261" s="94"/>
      <c r="B261" s="66" t="s">
        <v>280</v>
      </c>
      <c r="C261" s="66"/>
      <c r="D261" s="76" t="s">
        <v>188</v>
      </c>
      <c r="E261" s="28"/>
      <c r="F261" s="24"/>
      <c r="G261" s="24"/>
      <c r="H261" s="24"/>
      <c r="I261" s="29">
        <f t="shared" si="176"/>
        <v>0</v>
      </c>
      <c r="J261" s="29"/>
      <c r="K261" s="30">
        <f t="shared" si="177"/>
        <v>0</v>
      </c>
      <c r="L261" s="25"/>
      <c r="M261" s="24">
        <v>6889.2370000000001</v>
      </c>
      <c r="N261" s="60">
        <f t="shared" ref="N261:N263" si="180">H261/M261*100</f>
        <v>0</v>
      </c>
      <c r="O261" s="54">
        <f t="shared" ref="O261:O262" si="181">H261-M261</f>
        <v>-6889.2370000000001</v>
      </c>
    </row>
    <row r="262" spans="1:15" ht="45.75" customHeight="1" x14ac:dyDescent="0.2">
      <c r="A262" s="94"/>
      <c r="B262" s="20" t="s">
        <v>422</v>
      </c>
      <c r="C262" s="66"/>
      <c r="D262" s="73" t="s">
        <v>423</v>
      </c>
      <c r="E262" s="23"/>
      <c r="F262" s="89">
        <v>32619.324130000001</v>
      </c>
      <c r="G262" s="25"/>
      <c r="H262" s="25">
        <v>22811.273000000001</v>
      </c>
      <c r="I262" s="26">
        <f t="shared" si="176"/>
        <v>69.931776970879866</v>
      </c>
      <c r="J262" s="26"/>
      <c r="K262" s="27">
        <f t="shared" si="177"/>
        <v>0</v>
      </c>
      <c r="L262" s="25"/>
      <c r="M262" s="25"/>
      <c r="N262" s="40" t="e">
        <f t="shared" si="180"/>
        <v>#DIV/0!</v>
      </c>
      <c r="O262" s="53">
        <f t="shared" si="181"/>
        <v>22811.273000000001</v>
      </c>
    </row>
    <row r="263" spans="1:15" ht="23.25" customHeight="1" x14ac:dyDescent="0.2">
      <c r="A263" s="94"/>
      <c r="B263" s="20" t="s">
        <v>281</v>
      </c>
      <c r="C263" s="66"/>
      <c r="D263" s="73" t="s">
        <v>427</v>
      </c>
      <c r="E263" s="23">
        <v>400</v>
      </c>
      <c r="F263" s="25">
        <v>400</v>
      </c>
      <c r="G263" s="25"/>
      <c r="H263" s="25">
        <v>149.4</v>
      </c>
      <c r="I263" s="26">
        <f t="shared" ref="I263" si="182">IF(F263&gt;0,H263/F263*100,0)</f>
        <v>37.35</v>
      </c>
      <c r="J263" s="26"/>
      <c r="K263" s="27">
        <f t="shared" ref="K263" si="183">IF(G263&gt;0,H263/G263*100,0)</f>
        <v>0</v>
      </c>
      <c r="L263" s="25"/>
      <c r="M263" s="25">
        <v>6925.8310000000001</v>
      </c>
      <c r="N263" s="50">
        <f t="shared" si="180"/>
        <v>2.1571418649978611</v>
      </c>
      <c r="O263" s="53">
        <f t="shared" ref="O263" si="184">H263-M263</f>
        <v>-6776.4310000000005</v>
      </c>
    </row>
    <row r="264" spans="1:15" ht="20.25" customHeight="1" x14ac:dyDescent="0.2">
      <c r="A264" s="11" t="s">
        <v>41</v>
      </c>
      <c r="B264" s="20" t="s">
        <v>282</v>
      </c>
      <c r="C264" s="20"/>
      <c r="D264" s="73" t="s">
        <v>283</v>
      </c>
      <c r="E264" s="23">
        <f>E266</f>
        <v>9870.1</v>
      </c>
      <c r="F264" s="25">
        <f>F266+F267</f>
        <v>9870.1</v>
      </c>
      <c r="G264" s="23">
        <f t="shared" ref="G264:H264" si="185">G266+G267</f>
        <v>0</v>
      </c>
      <c r="H264" s="23">
        <f t="shared" si="185"/>
        <v>4240</v>
      </c>
      <c r="I264" s="26">
        <f t="shared" si="138"/>
        <v>42.958024741390666</v>
      </c>
      <c r="J264" s="26"/>
      <c r="K264" s="27">
        <f t="shared" ref="K264:K309" si="186">IF(G264&gt;0,H264/G264*100,0)</f>
        <v>0</v>
      </c>
      <c r="L264" s="25"/>
      <c r="M264" s="23">
        <f>M266</f>
        <v>0</v>
      </c>
      <c r="N264" s="39" t="e">
        <f t="shared" si="159"/>
        <v>#DIV/0!</v>
      </c>
      <c r="O264" s="53">
        <f t="shared" si="158"/>
        <v>4240</v>
      </c>
    </row>
    <row r="265" spans="1:15" ht="21.75" customHeight="1" x14ac:dyDescent="0.2">
      <c r="A265" s="94"/>
      <c r="B265" s="65"/>
      <c r="C265" s="65"/>
      <c r="D265" s="74" t="s">
        <v>47</v>
      </c>
      <c r="E265" s="28"/>
      <c r="F265" s="24"/>
      <c r="G265" s="24"/>
      <c r="H265" s="24"/>
      <c r="I265" s="26">
        <f t="shared" si="138"/>
        <v>0</v>
      </c>
      <c r="J265" s="29"/>
      <c r="K265" s="27">
        <f t="shared" si="186"/>
        <v>0</v>
      </c>
      <c r="L265" s="25"/>
      <c r="M265" s="28"/>
      <c r="N265" s="39"/>
      <c r="O265" s="54">
        <f t="shared" si="158"/>
        <v>0</v>
      </c>
    </row>
    <row r="266" spans="1:15" ht="21" customHeight="1" x14ac:dyDescent="0.2">
      <c r="A266" s="94" t="s">
        <v>195</v>
      </c>
      <c r="B266" s="65" t="s">
        <v>284</v>
      </c>
      <c r="C266" s="65"/>
      <c r="D266" s="74" t="s">
        <v>285</v>
      </c>
      <c r="E266" s="28">
        <v>9870.1</v>
      </c>
      <c r="F266" s="24">
        <v>9870.1</v>
      </c>
      <c r="G266" s="24"/>
      <c r="H266" s="24">
        <v>4240</v>
      </c>
      <c r="I266" s="29">
        <f t="shared" si="138"/>
        <v>42.958024741390666</v>
      </c>
      <c r="J266" s="29"/>
      <c r="K266" s="30">
        <f t="shared" si="186"/>
        <v>0</v>
      </c>
      <c r="L266" s="24"/>
      <c r="M266" s="24"/>
      <c r="N266" s="39" t="e">
        <f t="shared" si="159"/>
        <v>#DIV/0!</v>
      </c>
      <c r="O266" s="54">
        <f t="shared" si="158"/>
        <v>4240</v>
      </c>
    </row>
    <row r="267" spans="1:15" ht="21" hidden="1" customHeight="1" x14ac:dyDescent="0.2">
      <c r="A267" s="94"/>
      <c r="B267" s="65" t="s">
        <v>398</v>
      </c>
      <c r="C267" s="65"/>
      <c r="D267" s="74" t="s">
        <v>399</v>
      </c>
      <c r="E267" s="28"/>
      <c r="F267" s="24"/>
      <c r="G267" s="24"/>
      <c r="H267" s="24"/>
      <c r="I267" s="29">
        <f t="shared" si="138"/>
        <v>0</v>
      </c>
      <c r="J267" s="29"/>
      <c r="K267" s="30"/>
      <c r="L267" s="24"/>
      <c r="M267" s="24"/>
      <c r="N267" s="39" t="e">
        <f t="shared" ref="N267" si="187">H267/M267*100</f>
        <v>#DIV/0!</v>
      </c>
      <c r="O267" s="54">
        <f t="shared" ref="O267" si="188">H267-M267</f>
        <v>0</v>
      </c>
    </row>
    <row r="268" spans="1:15" ht="22.5" customHeight="1" x14ac:dyDescent="0.2">
      <c r="A268" s="11"/>
      <c r="B268" s="20" t="s">
        <v>326</v>
      </c>
      <c r="C268" s="20"/>
      <c r="D268" s="73" t="s">
        <v>327</v>
      </c>
      <c r="E268" s="23">
        <f>E270+E275</f>
        <v>3510</v>
      </c>
      <c r="F268" s="25">
        <f t="shared" ref="F268:H268" si="189">F270+F275</f>
        <v>3510</v>
      </c>
      <c r="G268" s="23">
        <f t="shared" si="189"/>
        <v>0</v>
      </c>
      <c r="H268" s="23">
        <f t="shared" si="189"/>
        <v>1744.3789999999999</v>
      </c>
      <c r="I268" s="29">
        <f t="shared" si="138"/>
        <v>49.697407407407404</v>
      </c>
      <c r="J268" s="29"/>
      <c r="K268" s="30">
        <f t="shared" si="186"/>
        <v>0</v>
      </c>
      <c r="L268" s="24"/>
      <c r="M268" s="23">
        <f t="shared" ref="M268" si="190">M270+M275</f>
        <v>309.71199999999999</v>
      </c>
      <c r="N268" s="91" t="s">
        <v>449</v>
      </c>
      <c r="O268" s="53">
        <f t="shared" si="158"/>
        <v>1434.6669999999999</v>
      </c>
    </row>
    <row r="269" spans="1:15" ht="20.25" customHeight="1" x14ac:dyDescent="0.2">
      <c r="A269" s="94"/>
      <c r="B269" s="65"/>
      <c r="C269" s="65"/>
      <c r="D269" s="74" t="s">
        <v>47</v>
      </c>
      <c r="E269" s="28"/>
      <c r="F269" s="24"/>
      <c r="G269" s="24"/>
      <c r="H269" s="24"/>
      <c r="I269" s="29">
        <f t="shared" si="138"/>
        <v>0</v>
      </c>
      <c r="J269" s="29"/>
      <c r="K269" s="30">
        <f t="shared" si="186"/>
        <v>0</v>
      </c>
      <c r="L269" s="24"/>
      <c r="M269" s="28"/>
      <c r="N269" s="58"/>
      <c r="O269" s="54">
        <f t="shared" si="158"/>
        <v>0</v>
      </c>
    </row>
    <row r="270" spans="1:15" ht="30" customHeight="1" x14ac:dyDescent="0.2">
      <c r="A270" s="94" t="s">
        <v>93</v>
      </c>
      <c r="B270" s="65" t="s">
        <v>328</v>
      </c>
      <c r="C270" s="65" t="s">
        <v>191</v>
      </c>
      <c r="D270" s="74" t="s">
        <v>329</v>
      </c>
      <c r="E270" s="28">
        <f>E272+E273+E274</f>
        <v>2000</v>
      </c>
      <c r="F270" s="24">
        <f>F272+F273+F274</f>
        <v>2000</v>
      </c>
      <c r="G270" s="28">
        <f t="shared" ref="G270:H270" si="191">G272+G273+G274</f>
        <v>0</v>
      </c>
      <c r="H270" s="96">
        <f t="shared" si="191"/>
        <v>1666.99</v>
      </c>
      <c r="I270" s="29">
        <f t="shared" si="138"/>
        <v>83.349499999999992</v>
      </c>
      <c r="J270" s="29"/>
      <c r="K270" s="30">
        <f t="shared" si="186"/>
        <v>0</v>
      </c>
      <c r="L270" s="24"/>
      <c r="M270" s="28">
        <f t="shared" ref="M270" si="192">M272+M273+M274</f>
        <v>267.71199999999999</v>
      </c>
      <c r="N270" s="90" t="s">
        <v>450</v>
      </c>
      <c r="O270" s="54">
        <f t="shared" si="158"/>
        <v>1399.278</v>
      </c>
    </row>
    <row r="271" spans="1:15" ht="19.5" customHeight="1" x14ac:dyDescent="0.2">
      <c r="A271" s="94" t="s">
        <v>204</v>
      </c>
      <c r="B271" s="65"/>
      <c r="C271" s="65"/>
      <c r="D271" s="76" t="s">
        <v>46</v>
      </c>
      <c r="E271" s="28"/>
      <c r="F271" s="24"/>
      <c r="G271" s="24"/>
      <c r="H271" s="24"/>
      <c r="I271" s="29">
        <f t="shared" si="138"/>
        <v>0</v>
      </c>
      <c r="J271" s="29"/>
      <c r="K271" s="30"/>
      <c r="L271" s="24"/>
      <c r="M271" s="28"/>
      <c r="N271" s="58"/>
      <c r="O271" s="54">
        <f t="shared" si="158"/>
        <v>0</v>
      </c>
    </row>
    <row r="272" spans="1:15" ht="15.75" hidden="1" x14ac:dyDescent="0.2">
      <c r="A272" s="94" t="s">
        <v>200</v>
      </c>
      <c r="B272" s="66" t="s">
        <v>330</v>
      </c>
      <c r="C272" s="66"/>
      <c r="D272" s="75" t="s">
        <v>90</v>
      </c>
      <c r="E272" s="28"/>
      <c r="F272" s="24"/>
      <c r="G272" s="24"/>
      <c r="H272" s="24"/>
      <c r="I272" s="29">
        <f t="shared" si="138"/>
        <v>0</v>
      </c>
      <c r="J272" s="29"/>
      <c r="K272" s="30"/>
      <c r="L272" s="24"/>
      <c r="M272" s="28"/>
      <c r="N272" s="58" t="e">
        <f t="shared" si="159"/>
        <v>#DIV/0!</v>
      </c>
      <c r="O272" s="54">
        <f t="shared" si="158"/>
        <v>0</v>
      </c>
    </row>
    <row r="273" spans="1:15" ht="15.75" hidden="1" x14ac:dyDescent="0.2">
      <c r="A273" s="94" t="s">
        <v>91</v>
      </c>
      <c r="B273" s="66" t="s">
        <v>331</v>
      </c>
      <c r="C273" s="66" t="s">
        <v>192</v>
      </c>
      <c r="D273" s="75" t="s">
        <v>198</v>
      </c>
      <c r="E273" s="24"/>
      <c r="F273" s="24"/>
      <c r="G273" s="24"/>
      <c r="H273" s="24"/>
      <c r="I273" s="29">
        <f t="shared" ref="I273:I274" si="193">IF(F273&gt;0,H273/F273*100,0)</f>
        <v>0</v>
      </c>
      <c r="J273" s="29"/>
      <c r="K273" s="30"/>
      <c r="L273" s="24"/>
      <c r="M273" s="28"/>
      <c r="N273" s="58" t="e">
        <f t="shared" si="159"/>
        <v>#DIV/0!</v>
      </c>
      <c r="O273" s="54">
        <f t="shared" si="158"/>
        <v>0</v>
      </c>
    </row>
    <row r="274" spans="1:15" ht="30.75" customHeight="1" x14ac:dyDescent="0.2">
      <c r="A274" s="94"/>
      <c r="B274" s="66" t="s">
        <v>355</v>
      </c>
      <c r="C274" s="66"/>
      <c r="D274" s="75" t="s">
        <v>199</v>
      </c>
      <c r="E274" s="24">
        <v>2000</v>
      </c>
      <c r="F274" s="24">
        <v>2000</v>
      </c>
      <c r="G274" s="24"/>
      <c r="H274" s="24">
        <v>1666.99</v>
      </c>
      <c r="I274" s="29">
        <f t="shared" si="193"/>
        <v>83.349499999999992</v>
      </c>
      <c r="J274" s="29"/>
      <c r="K274" s="30"/>
      <c r="L274" s="24"/>
      <c r="M274" s="24">
        <v>267.71199999999999</v>
      </c>
      <c r="N274" s="90" t="s">
        <v>450</v>
      </c>
      <c r="O274" s="54">
        <f t="shared" si="158"/>
        <v>1399.278</v>
      </c>
    </row>
    <row r="275" spans="1:15" ht="20.25" customHeight="1" x14ac:dyDescent="0.2">
      <c r="A275" s="94" t="s">
        <v>45</v>
      </c>
      <c r="B275" s="65" t="s">
        <v>332</v>
      </c>
      <c r="C275" s="65" t="s">
        <v>193</v>
      </c>
      <c r="D275" s="74" t="s">
        <v>333</v>
      </c>
      <c r="E275" s="28">
        <v>1510</v>
      </c>
      <c r="F275" s="24">
        <v>1510</v>
      </c>
      <c r="G275" s="24"/>
      <c r="H275" s="24">
        <v>77.388999999999996</v>
      </c>
      <c r="I275" s="29">
        <f t="shared" si="138"/>
        <v>5.1250993377483445</v>
      </c>
      <c r="J275" s="29"/>
      <c r="K275" s="30">
        <f t="shared" si="186"/>
        <v>0</v>
      </c>
      <c r="L275" s="24"/>
      <c r="M275" s="24">
        <v>42</v>
      </c>
      <c r="N275" s="92">
        <f t="shared" si="159"/>
        <v>184.25952380952378</v>
      </c>
      <c r="O275" s="54">
        <f t="shared" si="158"/>
        <v>35.388999999999996</v>
      </c>
    </row>
    <row r="276" spans="1:15" ht="12.75" hidden="1" customHeight="1" x14ac:dyDescent="0.2">
      <c r="A276" s="94"/>
      <c r="B276" s="65"/>
      <c r="C276" s="65"/>
      <c r="D276" s="74"/>
      <c r="E276" s="28"/>
      <c r="F276" s="24"/>
      <c r="G276" s="24"/>
      <c r="H276" s="24"/>
      <c r="I276" s="29">
        <f t="shared" si="138"/>
        <v>0</v>
      </c>
      <c r="J276" s="29"/>
      <c r="K276" s="30">
        <f t="shared" si="186"/>
        <v>0</v>
      </c>
      <c r="L276" s="25"/>
      <c r="M276" s="28"/>
      <c r="N276" s="58" t="e">
        <f t="shared" si="159"/>
        <v>#DIV/0!</v>
      </c>
      <c r="O276" s="54">
        <f t="shared" si="158"/>
        <v>0</v>
      </c>
    </row>
    <row r="277" spans="1:15" ht="15.75" hidden="1" x14ac:dyDescent="0.2">
      <c r="A277" s="94"/>
      <c r="B277" s="65"/>
      <c r="C277" s="65"/>
      <c r="D277" s="74"/>
      <c r="E277" s="28"/>
      <c r="F277" s="24"/>
      <c r="G277" s="24"/>
      <c r="H277" s="24"/>
      <c r="I277" s="29">
        <f t="shared" si="138"/>
        <v>0</v>
      </c>
      <c r="J277" s="29"/>
      <c r="K277" s="30">
        <f t="shared" si="186"/>
        <v>0</v>
      </c>
      <c r="L277" s="25"/>
      <c r="M277" s="28"/>
      <c r="N277" s="58" t="e">
        <f t="shared" si="159"/>
        <v>#DIV/0!</v>
      </c>
      <c r="O277" s="54">
        <f t="shared" si="158"/>
        <v>0</v>
      </c>
    </row>
    <row r="278" spans="1:15" ht="15.75" hidden="1" x14ac:dyDescent="0.2">
      <c r="A278" s="94"/>
      <c r="B278" s="65"/>
      <c r="C278" s="65"/>
      <c r="D278" s="74"/>
      <c r="E278" s="28"/>
      <c r="F278" s="24"/>
      <c r="G278" s="24"/>
      <c r="H278" s="24"/>
      <c r="I278" s="29">
        <f t="shared" si="138"/>
        <v>0</v>
      </c>
      <c r="J278" s="29"/>
      <c r="K278" s="30">
        <f t="shared" si="186"/>
        <v>0</v>
      </c>
      <c r="L278" s="25"/>
      <c r="M278" s="28"/>
      <c r="N278" s="58" t="e">
        <f t="shared" ref="N278:N310" si="194">H278/M278*100</f>
        <v>#DIV/0!</v>
      </c>
      <c r="O278" s="54">
        <f t="shared" si="158"/>
        <v>0</v>
      </c>
    </row>
    <row r="279" spans="1:15" ht="20.25" customHeight="1" x14ac:dyDescent="0.2">
      <c r="A279" s="94"/>
      <c r="B279" s="20" t="s">
        <v>286</v>
      </c>
      <c r="C279" s="20"/>
      <c r="D279" s="73" t="s">
        <v>50</v>
      </c>
      <c r="E279" s="23">
        <f>E281</f>
        <v>1942.8</v>
      </c>
      <c r="F279" s="25">
        <f t="shared" ref="F279:H279" si="195">F281</f>
        <v>1942.8</v>
      </c>
      <c r="G279" s="23">
        <f t="shared" si="195"/>
        <v>0</v>
      </c>
      <c r="H279" s="23">
        <f t="shared" si="195"/>
        <v>0</v>
      </c>
      <c r="I279" s="26">
        <f t="shared" si="138"/>
        <v>0</v>
      </c>
      <c r="J279" s="29"/>
      <c r="K279" s="27"/>
      <c r="L279" s="25"/>
      <c r="M279" s="23">
        <f t="shared" ref="M279" si="196">M281</f>
        <v>0</v>
      </c>
      <c r="N279" s="59" t="e">
        <f t="shared" si="194"/>
        <v>#DIV/0!</v>
      </c>
      <c r="O279" s="53">
        <f t="shared" si="158"/>
        <v>0</v>
      </c>
    </row>
    <row r="280" spans="1:15" ht="21" customHeight="1" x14ac:dyDescent="0.2">
      <c r="A280" s="94"/>
      <c r="B280" s="65"/>
      <c r="C280" s="65"/>
      <c r="D280" s="74" t="s">
        <v>47</v>
      </c>
      <c r="E280" s="28"/>
      <c r="F280" s="24"/>
      <c r="G280" s="24"/>
      <c r="H280" s="24"/>
      <c r="I280" s="29">
        <f t="shared" si="138"/>
        <v>0</v>
      </c>
      <c r="J280" s="29"/>
      <c r="K280" s="30"/>
      <c r="L280" s="25"/>
      <c r="M280" s="28"/>
      <c r="N280" s="58" t="e">
        <f t="shared" si="194"/>
        <v>#DIV/0!</v>
      </c>
      <c r="O280" s="54">
        <f t="shared" si="158"/>
        <v>0</v>
      </c>
    </row>
    <row r="281" spans="1:15" ht="21.75" customHeight="1" x14ac:dyDescent="0.2">
      <c r="A281" s="94"/>
      <c r="B281" s="65" t="s">
        <v>287</v>
      </c>
      <c r="C281" s="65"/>
      <c r="D281" s="74" t="s">
        <v>288</v>
      </c>
      <c r="E281" s="28">
        <v>1942.8</v>
      </c>
      <c r="F281" s="24">
        <v>1942.8</v>
      </c>
      <c r="G281" s="24"/>
      <c r="H281" s="24"/>
      <c r="I281" s="29">
        <f t="shared" si="138"/>
        <v>0</v>
      </c>
      <c r="J281" s="29"/>
      <c r="K281" s="30"/>
      <c r="L281" s="25"/>
      <c r="M281" s="24"/>
      <c r="N281" s="39" t="e">
        <f t="shared" si="194"/>
        <v>#DIV/0!</v>
      </c>
      <c r="O281" s="54">
        <f t="shared" si="158"/>
        <v>0</v>
      </c>
    </row>
    <row r="282" spans="1:15" ht="19.5" hidden="1" customHeight="1" x14ac:dyDescent="0.2">
      <c r="A282" s="94"/>
      <c r="B282" s="20" t="s">
        <v>289</v>
      </c>
      <c r="C282" s="66"/>
      <c r="D282" s="73" t="s">
        <v>101</v>
      </c>
      <c r="E282" s="28"/>
      <c r="F282" s="25">
        <f>F288+F284+F291</f>
        <v>0</v>
      </c>
      <c r="G282" s="23">
        <f t="shared" ref="G282:H282" si="197">G288+G284+G291</f>
        <v>0</v>
      </c>
      <c r="H282" s="23">
        <f t="shared" si="197"/>
        <v>0</v>
      </c>
      <c r="I282" s="26">
        <f t="shared" si="138"/>
        <v>0</v>
      </c>
      <c r="J282" s="29"/>
      <c r="K282" s="30"/>
      <c r="L282" s="25"/>
      <c r="M282" s="24">
        <f>M288+M284+M291</f>
        <v>0</v>
      </c>
      <c r="N282" s="39" t="e">
        <f t="shared" si="194"/>
        <v>#DIV/0!</v>
      </c>
      <c r="O282" s="53">
        <f t="shared" ref="O282:O290" si="198">H282-M282</f>
        <v>0</v>
      </c>
    </row>
    <row r="283" spans="1:15" ht="17.25" hidden="1" customHeight="1" x14ac:dyDescent="0.2">
      <c r="A283" s="94"/>
      <c r="B283" s="20"/>
      <c r="C283" s="66"/>
      <c r="D283" s="74" t="s">
        <v>47</v>
      </c>
      <c r="E283" s="28"/>
      <c r="F283" s="24"/>
      <c r="G283" s="24"/>
      <c r="H283" s="24"/>
      <c r="I283" s="29">
        <f t="shared" si="138"/>
        <v>0</v>
      </c>
      <c r="J283" s="29"/>
      <c r="K283" s="30"/>
      <c r="L283" s="25"/>
      <c r="M283" s="24"/>
      <c r="N283" s="39" t="e">
        <f t="shared" si="194"/>
        <v>#DIV/0!</v>
      </c>
      <c r="O283" s="54">
        <f t="shared" si="198"/>
        <v>0</v>
      </c>
    </row>
    <row r="284" spans="1:15" ht="27" hidden="1" customHeight="1" x14ac:dyDescent="0.2">
      <c r="A284" s="94"/>
      <c r="B284" s="65" t="s">
        <v>410</v>
      </c>
      <c r="C284" s="66"/>
      <c r="D284" s="74" t="s">
        <v>412</v>
      </c>
      <c r="E284" s="28"/>
      <c r="F284" s="24">
        <f>F287+F286</f>
        <v>0</v>
      </c>
      <c r="G284" s="28">
        <f t="shared" ref="G284:H284" si="199">G287+G286</f>
        <v>0</v>
      </c>
      <c r="H284" s="28">
        <f t="shared" si="199"/>
        <v>0</v>
      </c>
      <c r="I284" s="29">
        <f t="shared" ref="I284:O284" si="200">I287</f>
        <v>0</v>
      </c>
      <c r="J284" s="28">
        <f t="shared" si="200"/>
        <v>0</v>
      </c>
      <c r="K284" s="28">
        <f t="shared" si="200"/>
        <v>0</v>
      </c>
      <c r="L284" s="28">
        <f t="shared" si="200"/>
        <v>0</v>
      </c>
      <c r="M284" s="28">
        <f>M287</f>
        <v>0</v>
      </c>
      <c r="N284" s="39" t="e">
        <f t="shared" si="194"/>
        <v>#DIV/0!</v>
      </c>
      <c r="O284" s="28">
        <f t="shared" si="200"/>
        <v>0</v>
      </c>
    </row>
    <row r="285" spans="1:15" ht="17.25" hidden="1" customHeight="1" x14ac:dyDescent="0.2">
      <c r="A285" s="94"/>
      <c r="B285" s="65"/>
      <c r="C285" s="66"/>
      <c r="D285" s="76" t="s">
        <v>46</v>
      </c>
      <c r="E285" s="28"/>
      <c r="F285" s="24"/>
      <c r="G285" s="24"/>
      <c r="H285" s="24"/>
      <c r="I285" s="29"/>
      <c r="J285" s="28">
        <f t="shared" ref="J285:L285" si="201">J288</f>
        <v>0</v>
      </c>
      <c r="K285" s="28">
        <f t="shared" si="201"/>
        <v>0</v>
      </c>
      <c r="L285" s="28">
        <f t="shared" si="201"/>
        <v>0</v>
      </c>
      <c r="M285" s="24"/>
      <c r="N285" s="39" t="e">
        <f t="shared" si="194"/>
        <v>#DIV/0!</v>
      </c>
      <c r="O285" s="28"/>
    </row>
    <row r="286" spans="1:15" ht="25.5" hidden="1" customHeight="1" x14ac:dyDescent="0.2">
      <c r="A286" s="94"/>
      <c r="B286" s="66" t="s">
        <v>418</v>
      </c>
      <c r="C286" s="66"/>
      <c r="D286" s="76" t="s">
        <v>419</v>
      </c>
      <c r="E286" s="28"/>
      <c r="F286" s="24"/>
      <c r="G286" s="24"/>
      <c r="H286" s="24"/>
      <c r="I286" s="29">
        <f t="shared" ref="I286" si="202">IF(F286&gt;0,H286/F286*100,0)</f>
        <v>0</v>
      </c>
      <c r="J286" s="29"/>
      <c r="K286" s="30"/>
      <c r="L286" s="25"/>
      <c r="M286" s="24"/>
      <c r="N286" s="39" t="e">
        <f t="shared" si="194"/>
        <v>#DIV/0!</v>
      </c>
      <c r="O286" s="54">
        <f t="shared" ref="O286" si="203">H286-M286</f>
        <v>0</v>
      </c>
    </row>
    <row r="287" spans="1:15" ht="27.75" hidden="1" customHeight="1" x14ac:dyDescent="0.2">
      <c r="A287" s="94"/>
      <c r="B287" s="66" t="s">
        <v>411</v>
      </c>
      <c r="C287" s="66"/>
      <c r="D287" s="75" t="s">
        <v>413</v>
      </c>
      <c r="E287" s="28"/>
      <c r="F287" s="24"/>
      <c r="G287" s="24"/>
      <c r="H287" s="24"/>
      <c r="I287" s="29">
        <f t="shared" si="138"/>
        <v>0</v>
      </c>
      <c r="J287" s="29"/>
      <c r="K287" s="30"/>
      <c r="L287" s="25"/>
      <c r="M287" s="24"/>
      <c r="N287" s="39" t="e">
        <f t="shared" si="194"/>
        <v>#DIV/0!</v>
      </c>
      <c r="O287" s="54">
        <f t="shared" ref="O287" si="204">H287-M287</f>
        <v>0</v>
      </c>
    </row>
    <row r="288" spans="1:15" ht="28.5" hidden="1" customHeight="1" x14ac:dyDescent="0.2">
      <c r="A288" s="94"/>
      <c r="B288" s="65" t="s">
        <v>403</v>
      </c>
      <c r="C288" s="66"/>
      <c r="D288" s="74" t="s">
        <v>404</v>
      </c>
      <c r="E288" s="28"/>
      <c r="F288" s="24">
        <f>F290</f>
        <v>0</v>
      </c>
      <c r="G288" s="24"/>
      <c r="H288" s="24">
        <f>H290</f>
        <v>0</v>
      </c>
      <c r="I288" s="29">
        <f t="shared" si="138"/>
        <v>0</v>
      </c>
      <c r="J288" s="29"/>
      <c r="K288" s="30"/>
      <c r="L288" s="25"/>
      <c r="M288" s="24">
        <f>M290</f>
        <v>0</v>
      </c>
      <c r="N288" s="39" t="e">
        <f t="shared" si="194"/>
        <v>#DIV/0!</v>
      </c>
      <c r="O288" s="54">
        <f t="shared" si="198"/>
        <v>0</v>
      </c>
    </row>
    <row r="289" spans="1:16" ht="18" hidden="1" customHeight="1" x14ac:dyDescent="0.2">
      <c r="A289" s="94"/>
      <c r="B289" s="65"/>
      <c r="C289" s="66"/>
      <c r="D289" s="76" t="s">
        <v>46</v>
      </c>
      <c r="E289" s="28"/>
      <c r="F289" s="24"/>
      <c r="G289" s="24"/>
      <c r="H289" s="24"/>
      <c r="I289" s="29">
        <f t="shared" si="138"/>
        <v>0</v>
      </c>
      <c r="J289" s="29"/>
      <c r="K289" s="30"/>
      <c r="L289" s="25"/>
      <c r="M289" s="24"/>
      <c r="N289" s="39" t="e">
        <f t="shared" si="194"/>
        <v>#DIV/0!</v>
      </c>
      <c r="O289" s="54">
        <f t="shared" si="198"/>
        <v>0</v>
      </c>
    </row>
    <row r="290" spans="1:16" ht="29.25" hidden="1" customHeight="1" x14ac:dyDescent="0.2">
      <c r="A290" s="94"/>
      <c r="B290" s="66" t="s">
        <v>401</v>
      </c>
      <c r="C290" s="66"/>
      <c r="D290" s="75" t="s">
        <v>402</v>
      </c>
      <c r="E290" s="28"/>
      <c r="F290" s="24"/>
      <c r="G290" s="24"/>
      <c r="H290" s="24"/>
      <c r="I290" s="29">
        <f t="shared" si="138"/>
        <v>0</v>
      </c>
      <c r="J290" s="29"/>
      <c r="K290" s="30"/>
      <c r="L290" s="25"/>
      <c r="M290" s="24"/>
      <c r="N290" s="39" t="e">
        <f t="shared" si="194"/>
        <v>#DIV/0!</v>
      </c>
      <c r="O290" s="54">
        <f t="shared" si="198"/>
        <v>0</v>
      </c>
    </row>
    <row r="291" spans="1:16" ht="30" hidden="1" customHeight="1" x14ac:dyDescent="0.2">
      <c r="A291" s="94"/>
      <c r="B291" s="65" t="s">
        <v>414</v>
      </c>
      <c r="C291" s="66"/>
      <c r="D291" s="74" t="s">
        <v>416</v>
      </c>
      <c r="E291" s="28"/>
      <c r="F291" s="24">
        <f>F293</f>
        <v>0</v>
      </c>
      <c r="G291" s="28">
        <f t="shared" ref="G291:H291" si="205">G293</f>
        <v>0</v>
      </c>
      <c r="H291" s="28">
        <f t="shared" si="205"/>
        <v>0</v>
      </c>
      <c r="I291" s="29">
        <f t="shared" si="138"/>
        <v>0</v>
      </c>
      <c r="J291" s="29"/>
      <c r="K291" s="30"/>
      <c r="L291" s="25"/>
      <c r="M291" s="24">
        <f>M293</f>
        <v>0</v>
      </c>
      <c r="N291" s="39" t="e">
        <f t="shared" si="194"/>
        <v>#DIV/0!</v>
      </c>
      <c r="O291" s="54">
        <f t="shared" ref="O291:O293" si="206">H291-M291</f>
        <v>0</v>
      </c>
    </row>
    <row r="292" spans="1:16" ht="20.25" hidden="1" customHeight="1" x14ac:dyDescent="0.2">
      <c r="A292" s="94"/>
      <c r="B292" s="65"/>
      <c r="C292" s="66"/>
      <c r="D292" s="76" t="s">
        <v>46</v>
      </c>
      <c r="E292" s="28"/>
      <c r="F292" s="24"/>
      <c r="G292" s="24"/>
      <c r="H292" s="24"/>
      <c r="I292" s="29">
        <f t="shared" si="138"/>
        <v>0</v>
      </c>
      <c r="J292" s="29"/>
      <c r="K292" s="30"/>
      <c r="L292" s="25"/>
      <c r="M292" s="24"/>
      <c r="N292" s="39" t="e">
        <f t="shared" si="194"/>
        <v>#DIV/0!</v>
      </c>
      <c r="O292" s="54">
        <f t="shared" si="206"/>
        <v>0</v>
      </c>
    </row>
    <row r="293" spans="1:16" ht="30.75" hidden="1" customHeight="1" x14ac:dyDescent="0.2">
      <c r="A293" s="94"/>
      <c r="B293" s="66" t="s">
        <v>415</v>
      </c>
      <c r="C293" s="66"/>
      <c r="D293" s="75" t="s">
        <v>417</v>
      </c>
      <c r="E293" s="28"/>
      <c r="F293" s="24"/>
      <c r="G293" s="24"/>
      <c r="H293" s="24"/>
      <c r="I293" s="29">
        <f t="shared" si="138"/>
        <v>0</v>
      </c>
      <c r="J293" s="29"/>
      <c r="K293" s="30"/>
      <c r="L293" s="25"/>
      <c r="M293" s="24"/>
      <c r="N293" s="39" t="e">
        <f t="shared" si="194"/>
        <v>#DIV/0!</v>
      </c>
      <c r="O293" s="54">
        <f t="shared" si="206"/>
        <v>0</v>
      </c>
    </row>
    <row r="294" spans="1:16" s="7" customFormat="1" ht="45.75" customHeight="1" x14ac:dyDescent="0.2">
      <c r="A294" s="11"/>
      <c r="B294" s="20" t="s">
        <v>291</v>
      </c>
      <c r="C294" s="20"/>
      <c r="D294" s="73" t="s">
        <v>292</v>
      </c>
      <c r="E294" s="23">
        <f>E296</f>
        <v>0</v>
      </c>
      <c r="F294" s="25">
        <f t="shared" ref="F294:H294" si="207">F296</f>
        <v>0</v>
      </c>
      <c r="G294" s="23">
        <f t="shared" si="207"/>
        <v>0</v>
      </c>
      <c r="H294" s="23">
        <f t="shared" si="207"/>
        <v>0</v>
      </c>
      <c r="I294" s="26">
        <f t="shared" si="138"/>
        <v>0</v>
      </c>
      <c r="J294" s="26"/>
      <c r="K294" s="27"/>
      <c r="L294" s="25"/>
      <c r="M294" s="23">
        <f t="shared" ref="M294" si="208">M296</f>
        <v>37201.9</v>
      </c>
      <c r="N294" s="39">
        <f t="shared" si="194"/>
        <v>0</v>
      </c>
      <c r="O294" s="53">
        <f t="shared" si="158"/>
        <v>-37201.9</v>
      </c>
      <c r="P294" s="62"/>
    </row>
    <row r="295" spans="1:16" ht="20.25" customHeight="1" x14ac:dyDescent="0.2">
      <c r="A295" s="94"/>
      <c r="B295" s="65"/>
      <c r="C295" s="65"/>
      <c r="D295" s="74" t="s">
        <v>47</v>
      </c>
      <c r="E295" s="28"/>
      <c r="F295" s="24"/>
      <c r="G295" s="24"/>
      <c r="H295" s="24"/>
      <c r="I295" s="29">
        <f t="shared" si="138"/>
        <v>0</v>
      </c>
      <c r="J295" s="29"/>
      <c r="K295" s="30"/>
      <c r="L295" s="25"/>
      <c r="M295" s="28"/>
      <c r="N295" s="39" t="e">
        <f t="shared" si="194"/>
        <v>#DIV/0!</v>
      </c>
      <c r="O295" s="54">
        <f t="shared" ref="O295:O310" si="209">H295-M295</f>
        <v>0</v>
      </c>
    </row>
    <row r="296" spans="1:16" ht="23.25" customHeight="1" x14ac:dyDescent="0.2">
      <c r="A296" s="94"/>
      <c r="B296" s="65" t="s">
        <v>293</v>
      </c>
      <c r="C296" s="65"/>
      <c r="D296" s="74" t="s">
        <v>334</v>
      </c>
      <c r="E296" s="28"/>
      <c r="F296" s="24"/>
      <c r="G296" s="24"/>
      <c r="H296" s="24"/>
      <c r="I296" s="29">
        <f t="shared" si="138"/>
        <v>0</v>
      </c>
      <c r="J296" s="29"/>
      <c r="K296" s="30"/>
      <c r="L296" s="25"/>
      <c r="M296" s="28">
        <v>37201.9</v>
      </c>
      <c r="N296" s="39">
        <f t="shared" si="194"/>
        <v>0</v>
      </c>
      <c r="O296" s="54">
        <f t="shared" si="209"/>
        <v>-37201.9</v>
      </c>
    </row>
    <row r="297" spans="1:16" ht="30.75" customHeight="1" x14ac:dyDescent="0.2">
      <c r="A297" s="94"/>
      <c r="B297" s="20" t="s">
        <v>340</v>
      </c>
      <c r="C297" s="20"/>
      <c r="D297" s="73" t="s">
        <v>341</v>
      </c>
      <c r="E297" s="28"/>
      <c r="F297" s="25">
        <v>105364.25900000001</v>
      </c>
      <c r="G297" s="24"/>
      <c r="H297" s="25">
        <v>88458.159</v>
      </c>
      <c r="I297" s="26">
        <f t="shared" si="138"/>
        <v>83.954615957580074</v>
      </c>
      <c r="J297" s="29"/>
      <c r="K297" s="30"/>
      <c r="L297" s="25"/>
      <c r="M297" s="25">
        <v>63861.536</v>
      </c>
      <c r="N297" s="50">
        <f t="shared" si="194"/>
        <v>138.51555183389263</v>
      </c>
      <c r="O297" s="53">
        <f t="shared" si="209"/>
        <v>24596.623</v>
      </c>
    </row>
    <row r="298" spans="1:16" ht="4.5" customHeight="1" x14ac:dyDescent="0.2">
      <c r="A298" s="94"/>
      <c r="B298" s="65"/>
      <c r="C298" s="65"/>
      <c r="D298" s="74"/>
      <c r="E298" s="28"/>
      <c r="F298" s="24"/>
      <c r="G298" s="24"/>
      <c r="H298" s="24"/>
      <c r="I298" s="29">
        <f t="shared" si="138"/>
        <v>0</v>
      </c>
      <c r="J298" s="29"/>
      <c r="K298" s="30">
        <f t="shared" si="186"/>
        <v>0</v>
      </c>
      <c r="L298" s="25"/>
      <c r="M298" s="28"/>
      <c r="N298" s="39" t="e">
        <f t="shared" si="194"/>
        <v>#DIV/0!</v>
      </c>
      <c r="O298" s="53">
        <f t="shared" si="209"/>
        <v>0</v>
      </c>
    </row>
    <row r="299" spans="1:16" ht="51" hidden="1" customHeight="1" x14ac:dyDescent="0.2">
      <c r="A299" s="94" t="s">
        <v>102</v>
      </c>
      <c r="B299" s="65"/>
      <c r="C299" s="65"/>
      <c r="D299" s="74" t="s">
        <v>110</v>
      </c>
      <c r="E299" s="28"/>
      <c r="F299" s="24"/>
      <c r="G299" s="24"/>
      <c r="H299" s="24"/>
      <c r="I299" s="29"/>
      <c r="J299" s="29"/>
      <c r="K299" s="30">
        <f t="shared" si="186"/>
        <v>0</v>
      </c>
      <c r="L299" s="25"/>
      <c r="M299" s="28"/>
      <c r="N299" s="39" t="e">
        <f t="shared" si="194"/>
        <v>#DIV/0!</v>
      </c>
      <c r="O299" s="53">
        <f t="shared" si="209"/>
        <v>0</v>
      </c>
    </row>
    <row r="300" spans="1:16" ht="20.25" customHeight="1" x14ac:dyDescent="0.2">
      <c r="A300" s="94"/>
      <c r="B300" s="65"/>
      <c r="C300" s="65"/>
      <c r="D300" s="82" t="s">
        <v>84</v>
      </c>
      <c r="E300" s="23">
        <f>E164+E165+E166+E167+E168+E199+E200+E201+E213+E214+E233+E246+E249+E264+E268+E279+E294+E297+E263</f>
        <v>970515.41600000008</v>
      </c>
      <c r="F300" s="89">
        <f>F164+F165+F166+F167+F168+F199+F200+F201+F213+F214+F233+F246+F249+F264+F268+F279+F294+F297+F282+F263+F262</f>
        <v>1309975.8578400002</v>
      </c>
      <c r="G300" s="32">
        <f t="shared" ref="G300:H300" si="210">G164+G165+G166+G167+G168+G199+G200+G201+G213+G214+G233+G246+G249+G264+G268+G279+G294+G297+G282+G263+G262</f>
        <v>0</v>
      </c>
      <c r="H300" s="25">
        <f t="shared" si="210"/>
        <v>582007.29800000007</v>
      </c>
      <c r="I300" s="26">
        <f t="shared" ref="I300:I302" si="211">IF(F300&gt;0,H300/F300*100,0)</f>
        <v>44.428856800434723</v>
      </c>
      <c r="J300" s="26"/>
      <c r="K300" s="27">
        <f t="shared" si="186"/>
        <v>0</v>
      </c>
      <c r="L300" s="25"/>
      <c r="M300" s="23">
        <f>M164+M165+M166+M167+M168+M199+M200+M201+M213+M214+M233+M246+M249+M264+M268+M279+M294+M297+M282+M263</f>
        <v>628529.12699999998</v>
      </c>
      <c r="N300" s="50">
        <f t="shared" si="194"/>
        <v>92.59830181267003</v>
      </c>
      <c r="O300" s="53">
        <f t="shared" si="209"/>
        <v>-46521.828999999911</v>
      </c>
    </row>
    <row r="301" spans="1:16" ht="32.25" customHeight="1" x14ac:dyDescent="0.2">
      <c r="A301" s="94"/>
      <c r="B301" s="65"/>
      <c r="C301" s="65"/>
      <c r="D301" s="82" t="s">
        <v>116</v>
      </c>
      <c r="E301" s="23">
        <f>E300-E164</f>
        <v>881573.00800000015</v>
      </c>
      <c r="F301" s="89">
        <f>F300-F164</f>
        <v>1221033.4498400001</v>
      </c>
      <c r="G301" s="23">
        <f>G300-G164</f>
        <v>0</v>
      </c>
      <c r="H301" s="25">
        <f>H300-H164</f>
        <v>490807.66700000007</v>
      </c>
      <c r="I301" s="26">
        <f t="shared" si="211"/>
        <v>40.196086934744805</v>
      </c>
      <c r="J301" s="26"/>
      <c r="K301" s="27"/>
      <c r="L301" s="25"/>
      <c r="M301" s="23">
        <f>M300-M164</f>
        <v>537961.38399999996</v>
      </c>
      <c r="N301" s="50">
        <f t="shared" si="194"/>
        <v>91.234739443677256</v>
      </c>
      <c r="O301" s="53">
        <f t="shared" si="209"/>
        <v>-47153.716999999888</v>
      </c>
    </row>
    <row r="302" spans="1:16" ht="3.75" customHeight="1" x14ac:dyDescent="0.2">
      <c r="A302" s="94"/>
      <c r="B302" s="65"/>
      <c r="C302" s="65"/>
      <c r="D302" s="73"/>
      <c r="E302" s="28"/>
      <c r="F302" s="28"/>
      <c r="G302" s="23"/>
      <c r="H302" s="23"/>
      <c r="I302" s="29">
        <f t="shared" si="211"/>
        <v>0</v>
      </c>
      <c r="J302" s="26"/>
      <c r="K302" s="27">
        <f t="shared" si="186"/>
        <v>0</v>
      </c>
      <c r="L302" s="25"/>
      <c r="M302" s="28"/>
      <c r="N302" s="50"/>
      <c r="O302" s="53">
        <f t="shared" si="209"/>
        <v>0</v>
      </c>
    </row>
    <row r="303" spans="1:16" ht="21.75" customHeight="1" x14ac:dyDescent="0.2">
      <c r="A303" s="94"/>
      <c r="B303" s="65"/>
      <c r="C303" s="65"/>
      <c r="D303" s="82" t="s">
        <v>11</v>
      </c>
      <c r="E303" s="23">
        <f>E305+E306+E304+E307</f>
        <v>0</v>
      </c>
      <c r="F303" s="23">
        <f>F305+F306+F304+F307</f>
        <v>0</v>
      </c>
      <c r="G303" s="23">
        <f>G305+G306+G304+G307</f>
        <v>0</v>
      </c>
      <c r="H303" s="23">
        <f>H305+H306+H304+H307</f>
        <v>-23.036999999999999</v>
      </c>
      <c r="I303" s="26"/>
      <c r="J303" s="26"/>
      <c r="K303" s="27">
        <f t="shared" si="186"/>
        <v>0</v>
      </c>
      <c r="L303" s="25"/>
      <c r="M303" s="23">
        <f>M305+M306+M304+M307</f>
        <v>-20.445</v>
      </c>
      <c r="N303" s="50">
        <f t="shared" si="194"/>
        <v>112.67791636096844</v>
      </c>
      <c r="O303" s="53">
        <f t="shared" si="209"/>
        <v>-2.5919999999999987</v>
      </c>
    </row>
    <row r="304" spans="1:16" ht="15.75" hidden="1" x14ac:dyDescent="0.2">
      <c r="A304" s="94" t="s">
        <v>111</v>
      </c>
      <c r="B304" s="65"/>
      <c r="C304" s="65"/>
      <c r="D304" s="74" t="s">
        <v>112</v>
      </c>
      <c r="E304" s="28"/>
      <c r="F304" s="28"/>
      <c r="G304" s="23"/>
      <c r="H304" s="23"/>
      <c r="I304" s="26"/>
      <c r="J304" s="26"/>
      <c r="K304" s="27">
        <f t="shared" si="186"/>
        <v>0</v>
      </c>
      <c r="L304" s="25"/>
      <c r="M304" s="28"/>
      <c r="N304" s="30" t="e">
        <f t="shared" si="194"/>
        <v>#DIV/0!</v>
      </c>
      <c r="O304" s="54">
        <f t="shared" si="209"/>
        <v>0</v>
      </c>
    </row>
    <row r="305" spans="1:16" ht="45.75" customHeight="1" x14ac:dyDescent="0.2">
      <c r="A305" s="94" t="s">
        <v>96</v>
      </c>
      <c r="B305" s="65" t="s">
        <v>336</v>
      </c>
      <c r="C305" s="65"/>
      <c r="D305" s="74" t="s">
        <v>383</v>
      </c>
      <c r="E305" s="28">
        <v>18.096</v>
      </c>
      <c r="F305" s="28">
        <v>18.096</v>
      </c>
      <c r="G305" s="28"/>
      <c r="H305" s="28"/>
      <c r="I305" s="29">
        <f>H305/F305*100</f>
        <v>0</v>
      </c>
      <c r="J305" s="26"/>
      <c r="K305" s="27">
        <f t="shared" si="186"/>
        <v>0</v>
      </c>
      <c r="L305" s="25">
        <f t="shared" ref="L305:L308" si="212">H305-G305</f>
        <v>0</v>
      </c>
      <c r="M305" s="28"/>
      <c r="N305" s="39" t="e">
        <f t="shared" si="194"/>
        <v>#DIV/0!</v>
      </c>
      <c r="O305" s="54">
        <f t="shared" si="209"/>
        <v>0</v>
      </c>
    </row>
    <row r="306" spans="1:16" ht="48" customHeight="1" x14ac:dyDescent="0.2">
      <c r="A306" s="94" t="s">
        <v>9</v>
      </c>
      <c r="B306" s="65" t="s">
        <v>337</v>
      </c>
      <c r="C306" s="65"/>
      <c r="D306" s="74" t="s">
        <v>384</v>
      </c>
      <c r="E306" s="28">
        <v>-18.096</v>
      </c>
      <c r="F306" s="28">
        <v>-18.096</v>
      </c>
      <c r="G306" s="28"/>
      <c r="H306" s="28">
        <v>-23.036999999999999</v>
      </c>
      <c r="I306" s="29">
        <f>H306/F306*100</f>
        <v>127.30437665782492</v>
      </c>
      <c r="J306" s="26"/>
      <c r="K306" s="27">
        <f t="shared" si="186"/>
        <v>0</v>
      </c>
      <c r="L306" s="25"/>
      <c r="M306" s="28">
        <v>-20.445</v>
      </c>
      <c r="N306" s="60">
        <f t="shared" si="194"/>
        <v>112.67791636096844</v>
      </c>
      <c r="O306" s="54">
        <f t="shared" si="209"/>
        <v>-2.5919999999999987</v>
      </c>
    </row>
    <row r="307" spans="1:16" ht="30" hidden="1" customHeight="1" x14ac:dyDescent="0.2">
      <c r="A307" s="94"/>
      <c r="B307" s="65" t="s">
        <v>335</v>
      </c>
      <c r="C307" s="65"/>
      <c r="D307" s="74" t="s">
        <v>385</v>
      </c>
      <c r="E307" s="28"/>
      <c r="F307" s="28"/>
      <c r="G307" s="23"/>
      <c r="H307" s="23"/>
      <c r="I307" s="26" t="e">
        <f t="shared" ref="I307" si="213">H307/F307*100</f>
        <v>#DIV/0!</v>
      </c>
      <c r="J307" s="26"/>
      <c r="K307" s="27"/>
      <c r="L307" s="25"/>
      <c r="M307" s="28"/>
      <c r="N307" s="39" t="e">
        <f t="shared" si="194"/>
        <v>#DIV/0!</v>
      </c>
      <c r="O307" s="54">
        <f t="shared" si="209"/>
        <v>0</v>
      </c>
    </row>
    <row r="308" spans="1:16" ht="3.75" customHeight="1" x14ac:dyDescent="0.2">
      <c r="A308" s="94"/>
      <c r="B308" s="65"/>
      <c r="C308" s="65"/>
      <c r="D308" s="74"/>
      <c r="E308" s="28"/>
      <c r="F308" s="28"/>
      <c r="G308" s="23"/>
      <c r="H308" s="28"/>
      <c r="I308" s="29">
        <f>IF(F308&gt;0,H308/F308*100,0)</f>
        <v>0</v>
      </c>
      <c r="J308" s="26"/>
      <c r="K308" s="27">
        <f t="shared" si="186"/>
        <v>0</v>
      </c>
      <c r="L308" s="25">
        <f t="shared" si="212"/>
        <v>0</v>
      </c>
      <c r="M308" s="28"/>
      <c r="N308" s="30"/>
      <c r="O308" s="54">
        <f t="shared" si="209"/>
        <v>0</v>
      </c>
    </row>
    <row r="309" spans="1:16" s="12" customFormat="1" ht="30" customHeight="1" x14ac:dyDescent="0.2">
      <c r="A309" s="22"/>
      <c r="B309" s="65"/>
      <c r="C309" s="71"/>
      <c r="D309" s="73" t="s">
        <v>15</v>
      </c>
      <c r="E309" s="25">
        <f>E158+E300</f>
        <v>6552070.6440000013</v>
      </c>
      <c r="F309" s="89">
        <f>F158+F300</f>
        <v>6903007.1915300004</v>
      </c>
      <c r="G309" s="34"/>
      <c r="H309" s="25">
        <f>H158+H300</f>
        <v>3338323.1889999998</v>
      </c>
      <c r="I309" s="26">
        <f>IF(F309&gt;0,H309/F309*100,0)</f>
        <v>48.360418820019873</v>
      </c>
      <c r="J309" s="35"/>
      <c r="K309" s="36">
        <f t="shared" si="186"/>
        <v>0</v>
      </c>
      <c r="L309" s="25"/>
      <c r="M309" s="25">
        <f>M158+M300</f>
        <v>2838456.2859999998</v>
      </c>
      <c r="N309" s="27">
        <f t="shared" si="194"/>
        <v>117.61051968513563</v>
      </c>
      <c r="O309" s="53">
        <f t="shared" si="209"/>
        <v>499866.90299999993</v>
      </c>
      <c r="P309" s="63"/>
    </row>
    <row r="310" spans="1:16" ht="34.5" customHeight="1" x14ac:dyDescent="0.2">
      <c r="B310" s="67"/>
      <c r="C310" s="67"/>
      <c r="D310" s="73" t="s">
        <v>117</v>
      </c>
      <c r="E310" s="25">
        <f>E301+E158</f>
        <v>6463128.2360000014</v>
      </c>
      <c r="F310" s="89">
        <f>F301+F158</f>
        <v>6814064.7835300006</v>
      </c>
      <c r="G310" s="23"/>
      <c r="H310" s="25">
        <f>H301+H158</f>
        <v>3247123.5579999997</v>
      </c>
      <c r="I310" s="26">
        <f>IF(F310&gt;0,H310/F310*100,0)</f>
        <v>47.653253398008346</v>
      </c>
      <c r="J310" s="37"/>
      <c r="K310" s="37"/>
      <c r="L310" s="25"/>
      <c r="M310" s="25">
        <f>M301+M158</f>
        <v>2747888.5430000001</v>
      </c>
      <c r="N310" s="27">
        <f t="shared" si="194"/>
        <v>118.16794994366697</v>
      </c>
      <c r="O310" s="53">
        <f t="shared" si="209"/>
        <v>499235.01499999966</v>
      </c>
    </row>
    <row r="311" spans="1:16" ht="92.25" customHeight="1" x14ac:dyDescent="0.25">
      <c r="B311" s="42"/>
      <c r="C311" s="42"/>
      <c r="D311" s="104" t="s">
        <v>429</v>
      </c>
      <c r="E311" s="104"/>
      <c r="F311" s="104"/>
      <c r="G311" s="104"/>
      <c r="H311" s="104"/>
      <c r="I311" s="104"/>
      <c r="J311" s="104"/>
      <c r="K311" s="104"/>
      <c r="L311" s="104"/>
      <c r="M311" s="104"/>
      <c r="N311" s="104"/>
      <c r="O311" s="104"/>
    </row>
    <row r="312" spans="1:16" ht="47.25" customHeight="1" x14ac:dyDescent="0.2">
      <c r="B312" s="42"/>
      <c r="C312" s="42"/>
      <c r="D312" s="49" t="s">
        <v>409</v>
      </c>
      <c r="E312" s="43"/>
      <c r="F312" s="44"/>
      <c r="G312" s="43"/>
      <c r="H312" s="43"/>
      <c r="I312" s="45"/>
      <c r="J312" s="46"/>
      <c r="K312" s="46"/>
      <c r="L312" s="47"/>
      <c r="M312" s="43"/>
      <c r="N312" s="48"/>
      <c r="O312" s="43"/>
    </row>
    <row r="313" spans="1:16" ht="63" customHeight="1" x14ac:dyDescent="0.2">
      <c r="A313" s="100"/>
      <c r="B313" s="100"/>
      <c r="C313" s="100"/>
      <c r="D313" s="100"/>
      <c r="E313" s="100"/>
      <c r="F313" s="100"/>
      <c r="G313" s="100"/>
      <c r="H313" s="100"/>
      <c r="I313" s="100"/>
      <c r="J313" s="100"/>
      <c r="K313" s="100"/>
      <c r="L313" s="100"/>
    </row>
    <row r="314" spans="1:16" x14ac:dyDescent="0.2">
      <c r="D314" s="13"/>
      <c r="E314" s="14"/>
      <c r="F314" s="14"/>
      <c r="G314" s="15"/>
      <c r="H314" s="15"/>
      <c r="I314" s="16"/>
      <c r="J314" s="16"/>
      <c r="K314" s="16"/>
      <c r="L314" s="15"/>
    </row>
    <row r="315" spans="1:16" x14ac:dyDescent="0.2">
      <c r="D315" s="13"/>
      <c r="E315" s="14"/>
      <c r="F315" s="14"/>
      <c r="G315" s="15"/>
      <c r="H315" s="15"/>
      <c r="I315" s="16"/>
      <c r="J315" s="16"/>
      <c r="K315" s="16"/>
      <c r="L315" s="15"/>
    </row>
    <row r="316" spans="1:16" x14ac:dyDescent="0.2">
      <c r="D316" s="13"/>
      <c r="E316" s="14"/>
      <c r="F316" s="14"/>
      <c r="G316" s="15"/>
      <c r="H316" s="15"/>
      <c r="I316" s="16"/>
      <c r="J316" s="16"/>
      <c r="K316" s="16"/>
      <c r="L316" s="15"/>
    </row>
    <row r="317" spans="1:16" x14ac:dyDescent="0.2">
      <c r="D317" s="13"/>
      <c r="E317" s="14"/>
      <c r="F317" s="14"/>
      <c r="G317" s="15"/>
      <c r="H317" s="15"/>
      <c r="I317" s="16"/>
      <c r="J317" s="16"/>
      <c r="K317" s="16"/>
      <c r="L317" s="15"/>
    </row>
    <row r="318" spans="1:16" x14ac:dyDescent="0.2">
      <c r="D318" s="13"/>
      <c r="E318" s="14"/>
      <c r="F318" s="14"/>
      <c r="G318" s="15"/>
      <c r="H318" s="15"/>
      <c r="I318" s="16"/>
      <c r="J318" s="16"/>
      <c r="K318" s="16"/>
      <c r="L318" s="15"/>
    </row>
    <row r="319" spans="1:16" x14ac:dyDescent="0.2">
      <c r="D319" s="13"/>
      <c r="E319" s="14"/>
      <c r="F319" s="14"/>
      <c r="G319" s="15"/>
      <c r="H319" s="15"/>
      <c r="I319" s="16"/>
      <c r="J319" s="16"/>
      <c r="K319" s="16"/>
      <c r="L319" s="15"/>
    </row>
    <row r="320" spans="1:16" x14ac:dyDescent="0.2">
      <c r="D320" s="13"/>
      <c r="E320" s="14"/>
      <c r="F320" s="14"/>
      <c r="G320" s="15"/>
      <c r="H320" s="15"/>
      <c r="I320" s="16"/>
      <c r="J320" s="16"/>
      <c r="K320" s="16"/>
      <c r="L320" s="15"/>
    </row>
    <row r="321" spans="4:12" x14ac:dyDescent="0.2">
      <c r="D321" s="13"/>
      <c r="E321" s="14"/>
      <c r="F321" s="14"/>
      <c r="G321" s="16"/>
      <c r="H321" s="15"/>
      <c r="I321" s="16"/>
      <c r="J321" s="16"/>
      <c r="K321" s="16"/>
      <c r="L321" s="15"/>
    </row>
    <row r="322" spans="4:12" x14ac:dyDescent="0.2">
      <c r="D322" s="13"/>
      <c r="E322" s="14"/>
      <c r="F322" s="14"/>
      <c r="G322" s="16"/>
      <c r="H322" s="15"/>
      <c r="I322" s="16"/>
      <c r="J322" s="16"/>
      <c r="K322" s="16"/>
      <c r="L322" s="15"/>
    </row>
    <row r="323" spans="4:12" x14ac:dyDescent="0.2">
      <c r="D323" s="13"/>
      <c r="E323" s="14"/>
      <c r="F323" s="14"/>
      <c r="G323" s="16"/>
      <c r="H323" s="15"/>
      <c r="I323" s="16"/>
      <c r="J323" s="16"/>
      <c r="K323" s="16"/>
      <c r="L323" s="15"/>
    </row>
    <row r="324" spans="4:12" x14ac:dyDescent="0.2">
      <c r="D324" s="13"/>
      <c r="E324" s="14"/>
      <c r="F324" s="14"/>
      <c r="G324" s="16"/>
      <c r="H324" s="15"/>
      <c r="I324" s="16"/>
      <c r="J324" s="16"/>
      <c r="K324" s="16"/>
      <c r="L324" s="15"/>
    </row>
    <row r="325" spans="4:12" x14ac:dyDescent="0.2">
      <c r="D325" s="13"/>
      <c r="E325" s="14"/>
      <c r="F325" s="14"/>
      <c r="G325" s="16"/>
      <c r="H325" s="15"/>
      <c r="I325" s="16"/>
      <c r="J325" s="16"/>
      <c r="K325" s="16"/>
      <c r="L325" s="15"/>
    </row>
    <row r="326" spans="4:12" x14ac:dyDescent="0.2">
      <c r="D326" s="13"/>
      <c r="E326" s="14"/>
      <c r="F326" s="14"/>
      <c r="G326" s="14"/>
      <c r="H326" s="17"/>
      <c r="I326" s="14"/>
      <c r="J326" s="14"/>
      <c r="K326" s="14"/>
      <c r="L326" s="17"/>
    </row>
    <row r="327" spans="4:12" x14ac:dyDescent="0.2">
      <c r="D327" s="13"/>
      <c r="E327" s="14"/>
      <c r="F327" s="14"/>
      <c r="G327" s="14"/>
      <c r="H327" s="17"/>
      <c r="I327" s="14"/>
      <c r="J327" s="14"/>
      <c r="K327" s="14"/>
      <c r="L327" s="17"/>
    </row>
    <row r="328" spans="4:12" x14ac:dyDescent="0.2">
      <c r="D328" s="13"/>
      <c r="E328" s="14"/>
      <c r="F328" s="14"/>
      <c r="G328" s="14"/>
      <c r="H328" s="17"/>
      <c r="I328" s="14"/>
      <c r="J328" s="14"/>
      <c r="K328" s="14"/>
      <c r="L328" s="17"/>
    </row>
    <row r="329" spans="4:12" x14ac:dyDescent="0.2">
      <c r="D329" s="13"/>
      <c r="E329" s="14"/>
      <c r="F329" s="14"/>
      <c r="G329" s="14"/>
      <c r="H329" s="17"/>
      <c r="I329" s="14"/>
      <c r="J329" s="14"/>
      <c r="K329" s="14"/>
      <c r="L329" s="17"/>
    </row>
    <row r="330" spans="4:12" x14ac:dyDescent="0.2">
      <c r="D330" s="13"/>
      <c r="E330" s="14"/>
      <c r="F330" s="14"/>
      <c r="G330" s="14"/>
      <c r="H330" s="17"/>
      <c r="I330" s="14"/>
      <c r="J330" s="14"/>
      <c r="K330" s="14"/>
      <c r="L330" s="14"/>
    </row>
    <row r="331" spans="4:12" x14ac:dyDescent="0.2">
      <c r="D331" s="13"/>
      <c r="E331" s="14"/>
      <c r="F331" s="14"/>
      <c r="G331" s="14"/>
      <c r="H331" s="17"/>
      <c r="I331" s="14"/>
      <c r="J331" s="14"/>
      <c r="K331" s="14"/>
      <c r="L331" s="14"/>
    </row>
    <row r="332" spans="4:12" x14ac:dyDescent="0.2">
      <c r="D332" s="13"/>
      <c r="E332" s="14"/>
      <c r="F332" s="14"/>
      <c r="G332" s="14"/>
      <c r="H332" s="14"/>
      <c r="I332" s="14"/>
      <c r="J332" s="14"/>
      <c r="K332" s="14"/>
      <c r="L332" s="14"/>
    </row>
    <row r="333" spans="4:12" x14ac:dyDescent="0.2">
      <c r="D333" s="13"/>
      <c r="E333" s="14"/>
      <c r="F333" s="14"/>
      <c r="G333" s="14"/>
      <c r="H333" s="14"/>
      <c r="I333" s="14"/>
      <c r="J333" s="14"/>
      <c r="K333" s="14"/>
      <c r="L333" s="14"/>
    </row>
    <row r="334" spans="4:12" x14ac:dyDescent="0.2">
      <c r="D334" s="13"/>
      <c r="E334" s="14"/>
      <c r="F334" s="14"/>
      <c r="G334" s="14"/>
      <c r="H334" s="14"/>
      <c r="I334" s="14"/>
      <c r="J334" s="14"/>
      <c r="K334" s="14"/>
      <c r="L334" s="14"/>
    </row>
    <row r="335" spans="4:12" x14ac:dyDescent="0.2">
      <c r="D335" s="13"/>
      <c r="E335" s="14"/>
      <c r="F335" s="14"/>
      <c r="G335" s="14"/>
      <c r="H335" s="14"/>
      <c r="I335" s="14"/>
      <c r="J335" s="14"/>
      <c r="K335" s="14"/>
      <c r="L335" s="14"/>
    </row>
    <row r="336" spans="4:12" x14ac:dyDescent="0.2">
      <c r="D336" s="13"/>
      <c r="E336" s="14"/>
      <c r="F336" s="14"/>
      <c r="G336" s="14"/>
      <c r="H336" s="14"/>
      <c r="I336" s="14"/>
      <c r="J336" s="14"/>
      <c r="K336" s="14"/>
      <c r="L336" s="14"/>
    </row>
    <row r="337" spans="4:12" x14ac:dyDescent="0.2">
      <c r="D337" s="13"/>
      <c r="E337" s="14"/>
      <c r="F337" s="14"/>
      <c r="G337" s="14"/>
      <c r="H337" s="14"/>
      <c r="I337" s="14"/>
      <c r="J337" s="14"/>
      <c r="K337" s="14"/>
      <c r="L337" s="14"/>
    </row>
    <row r="338" spans="4:12" x14ac:dyDescent="0.2">
      <c r="D338" s="13"/>
      <c r="E338" s="14"/>
      <c r="F338" s="14"/>
      <c r="G338" s="14"/>
      <c r="H338" s="14"/>
      <c r="I338" s="14"/>
      <c r="J338" s="14"/>
      <c r="K338" s="14"/>
      <c r="L338" s="14"/>
    </row>
    <row r="339" spans="4:12" x14ac:dyDescent="0.2">
      <c r="D339" s="13"/>
      <c r="E339" s="14"/>
      <c r="F339" s="14"/>
      <c r="G339" s="14"/>
      <c r="H339" s="14"/>
      <c r="I339" s="14"/>
      <c r="J339" s="14"/>
      <c r="K339" s="14"/>
      <c r="L339" s="14"/>
    </row>
    <row r="340" spans="4:12" x14ac:dyDescent="0.2">
      <c r="D340" s="13"/>
      <c r="E340" s="14"/>
      <c r="F340" s="14"/>
      <c r="G340" s="14"/>
      <c r="H340" s="14"/>
      <c r="I340" s="14"/>
      <c r="J340" s="14"/>
      <c r="K340" s="14"/>
      <c r="L340" s="14"/>
    </row>
    <row r="341" spans="4:12" x14ac:dyDescent="0.2">
      <c r="D341" s="13"/>
      <c r="E341" s="14"/>
      <c r="F341" s="14"/>
      <c r="G341" s="14"/>
      <c r="H341" s="14"/>
      <c r="I341" s="14"/>
      <c r="J341" s="14"/>
      <c r="K341" s="14"/>
      <c r="L341" s="14"/>
    </row>
    <row r="342" spans="4:12" x14ac:dyDescent="0.2">
      <c r="D342" s="13"/>
      <c r="E342" s="14"/>
      <c r="F342" s="14"/>
      <c r="G342" s="14"/>
      <c r="H342" s="14"/>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8"/>
      <c r="E350" s="14"/>
      <c r="F350" s="14"/>
      <c r="G350" s="14"/>
      <c r="H350" s="14"/>
      <c r="I350" s="14"/>
      <c r="J350" s="14"/>
      <c r="K350" s="14"/>
      <c r="L350" s="14"/>
    </row>
    <row r="351" spans="4:12" x14ac:dyDescent="0.2">
      <c r="D351" s="18"/>
      <c r="E351" s="14"/>
      <c r="F351" s="14"/>
      <c r="G351" s="14"/>
      <c r="H351" s="14"/>
      <c r="I351" s="14"/>
      <c r="J351" s="14"/>
      <c r="K351" s="14"/>
      <c r="L351" s="14"/>
    </row>
    <row r="352" spans="4:12" x14ac:dyDescent="0.2">
      <c r="D352" s="18"/>
      <c r="E352" s="14"/>
      <c r="F352" s="14"/>
      <c r="G352" s="14"/>
      <c r="H352" s="14"/>
      <c r="I352" s="14"/>
      <c r="J352" s="14"/>
      <c r="K352" s="14"/>
      <c r="L352" s="14"/>
    </row>
    <row r="353" spans="4:12" x14ac:dyDescent="0.2">
      <c r="D353" s="18"/>
      <c r="E353" s="14"/>
      <c r="F353" s="14"/>
      <c r="G353" s="14"/>
      <c r="H353" s="14"/>
      <c r="I353" s="14"/>
      <c r="J353" s="14"/>
      <c r="K353" s="14"/>
      <c r="L353" s="14"/>
    </row>
    <row r="354" spans="4:12" x14ac:dyDescent="0.2">
      <c r="D354" s="18"/>
      <c r="E354" s="14"/>
      <c r="F354" s="14"/>
      <c r="G354" s="14"/>
      <c r="H354" s="14"/>
      <c r="I354" s="14"/>
      <c r="J354" s="14"/>
      <c r="K354" s="14"/>
      <c r="L354" s="14"/>
    </row>
    <row r="355" spans="4:12" x14ac:dyDescent="0.2">
      <c r="D355" s="18"/>
      <c r="E355" s="14"/>
      <c r="F355" s="14"/>
      <c r="G355" s="14"/>
      <c r="H355" s="14"/>
      <c r="I355" s="14"/>
      <c r="J355" s="14"/>
      <c r="K355" s="14"/>
      <c r="L355" s="14"/>
    </row>
    <row r="356" spans="4:12" x14ac:dyDescent="0.2">
      <c r="D356" s="18"/>
      <c r="E356" s="14"/>
      <c r="F356" s="14"/>
      <c r="G356" s="14"/>
      <c r="H356" s="14"/>
      <c r="I356" s="14"/>
      <c r="J356" s="14"/>
      <c r="K356" s="14"/>
      <c r="L356" s="14"/>
    </row>
    <row r="357" spans="4:12" x14ac:dyDescent="0.2">
      <c r="D357" s="18"/>
      <c r="E357" s="14"/>
      <c r="F357" s="14"/>
      <c r="G357" s="14"/>
      <c r="H357" s="14"/>
      <c r="I357" s="14"/>
      <c r="J357" s="14"/>
      <c r="K357" s="14"/>
      <c r="L357" s="14"/>
    </row>
    <row r="358" spans="4:12" x14ac:dyDescent="0.2">
      <c r="D358" s="18"/>
      <c r="E358" s="14"/>
      <c r="F358" s="14"/>
      <c r="G358" s="14"/>
      <c r="H358" s="14"/>
      <c r="I358" s="14"/>
      <c r="J358" s="14"/>
      <c r="K358" s="14"/>
      <c r="L358" s="14"/>
    </row>
    <row r="359" spans="4:12" x14ac:dyDescent="0.2">
      <c r="D359" s="18"/>
      <c r="E359" s="14"/>
      <c r="F359" s="14"/>
      <c r="G359" s="14"/>
      <c r="H359" s="14"/>
      <c r="I359" s="14"/>
      <c r="J359" s="14"/>
      <c r="K359" s="14"/>
      <c r="L359" s="14"/>
    </row>
    <row r="360" spans="4:12" x14ac:dyDescent="0.2">
      <c r="D360" s="18"/>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row>
    <row r="416" spans="4:12" x14ac:dyDescent="0.2">
      <c r="D416" s="18"/>
    </row>
    <row r="417" spans="4:4" x14ac:dyDescent="0.2">
      <c r="D417" s="18"/>
    </row>
    <row r="418" spans="4:4" x14ac:dyDescent="0.2">
      <c r="D418" s="18"/>
    </row>
    <row r="419" spans="4:4" x14ac:dyDescent="0.2">
      <c r="D419" s="18"/>
    </row>
    <row r="420" spans="4:4" x14ac:dyDescent="0.2">
      <c r="D420" s="18"/>
    </row>
    <row r="421" spans="4:4" x14ac:dyDescent="0.2">
      <c r="D421" s="18"/>
    </row>
    <row r="422" spans="4:4" x14ac:dyDescent="0.2">
      <c r="D422" s="18"/>
    </row>
    <row r="423" spans="4:4" x14ac:dyDescent="0.2">
      <c r="D423" s="18"/>
    </row>
    <row r="424" spans="4:4" x14ac:dyDescent="0.2">
      <c r="D424" s="18"/>
    </row>
    <row r="425" spans="4:4" x14ac:dyDescent="0.2">
      <c r="D425" s="18"/>
    </row>
    <row r="426" spans="4:4" x14ac:dyDescent="0.2">
      <c r="D426" s="18"/>
    </row>
    <row r="427" spans="4:4" x14ac:dyDescent="0.2">
      <c r="D427" s="18"/>
    </row>
    <row r="428" spans="4:4" x14ac:dyDescent="0.2">
      <c r="D428" s="18"/>
    </row>
    <row r="429" spans="4:4" x14ac:dyDescent="0.2">
      <c r="D429" s="18"/>
    </row>
    <row r="430" spans="4:4" x14ac:dyDescent="0.2">
      <c r="D430" s="18"/>
    </row>
    <row r="431" spans="4:4" x14ac:dyDescent="0.2">
      <c r="D431" s="18"/>
    </row>
    <row r="432" spans="4:4" x14ac:dyDescent="0.2">
      <c r="D432" s="18"/>
    </row>
    <row r="433" spans="4:4" x14ac:dyDescent="0.2">
      <c r="D433" s="18"/>
    </row>
    <row r="434" spans="4:4" x14ac:dyDescent="0.2">
      <c r="D434" s="18"/>
    </row>
    <row r="435" spans="4:4" x14ac:dyDescent="0.2">
      <c r="D435" s="18"/>
    </row>
    <row r="436" spans="4:4" x14ac:dyDescent="0.2">
      <c r="D436" s="19"/>
    </row>
    <row r="437" spans="4:4" x14ac:dyDescent="0.2">
      <c r="D437" s="19"/>
    </row>
    <row r="438" spans="4:4" x14ac:dyDescent="0.2">
      <c r="D438" s="19"/>
    </row>
    <row r="439" spans="4:4" x14ac:dyDescent="0.2">
      <c r="D439" s="19"/>
    </row>
    <row r="440" spans="4:4" x14ac:dyDescent="0.2">
      <c r="D440" s="19"/>
    </row>
    <row r="441" spans="4:4" x14ac:dyDescent="0.2">
      <c r="D441" s="19"/>
    </row>
    <row r="442" spans="4:4" x14ac:dyDescent="0.2">
      <c r="D442" s="19"/>
    </row>
    <row r="443" spans="4:4" x14ac:dyDescent="0.2">
      <c r="D443" s="19"/>
    </row>
    <row r="444" spans="4:4" x14ac:dyDescent="0.2">
      <c r="D444" s="19"/>
    </row>
    <row r="445" spans="4:4" x14ac:dyDescent="0.2">
      <c r="D445" s="19"/>
    </row>
    <row r="446" spans="4:4" x14ac:dyDescent="0.2">
      <c r="D446" s="19"/>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Бузиновський Юрій Олегович</cp:lastModifiedBy>
  <cp:lastPrinted>2024-07-05T06:06:52Z</cp:lastPrinted>
  <dcterms:created xsi:type="dcterms:W3CDTF">2002-02-11T07:55:21Z</dcterms:created>
  <dcterms:modified xsi:type="dcterms:W3CDTF">2024-07-05T06:45:22Z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